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G:\Executive Department\1. CHIEF EXECUTIVE\0. BIggsy\Expenses\CE Expenditure Report\TO PUBLISH\"/>
    </mc:Choice>
  </mc:AlternateContent>
  <xr:revisionPtr revIDLastSave="0" documentId="13_ncr:1_{E0721B22-F1BA-452D-852F-B1C70797E4EB}" xr6:coauthVersionLast="47" xr6:coauthVersionMax="47" xr10:uidLastSave="{00000000-0000-0000-0000-000000000000}"/>
  <bookViews>
    <workbookView xWindow="940" yWindow="940" windowWidth="12800" windowHeight="12420" firstSheet="3"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expenses'!$A$1:$E$39</definedName>
    <definedName name="_xlnm.Print_Area" localSheetId="5">'Gifts and benefits'!$A$1:$F$47</definedName>
    <definedName name="_xlnm.Print_Area" localSheetId="0">'Guidance for agencies'!$A$1:$A$58</definedName>
    <definedName name="_xlnm.Print_Area" localSheetId="3">Hospitality!$A$1:$E$116</definedName>
    <definedName name="_xlnm.Print_Area" localSheetId="1">'Summary and sign-off'!$A$1:$F$23</definedName>
    <definedName name="_xlnm.Print_Area" localSheetId="2">Travel!$A$1:$E$257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4" l="1"/>
  <c r="C33" i="3"/>
  <c r="C109" i="2"/>
  <c r="C146" i="1"/>
  <c r="C246" i="1"/>
  <c r="C21" i="1"/>
  <c r="B6" i="13" l="1"/>
  <c r="E60" i="13"/>
  <c r="C60" i="13"/>
  <c r="C38" i="4"/>
  <c r="C37" i="4"/>
  <c r="B60" i="13" l="1"/>
  <c r="B59" i="13"/>
  <c r="D59" i="13"/>
  <c r="B58" i="13"/>
  <c r="D58" i="13"/>
  <c r="D57" i="13"/>
  <c r="B57" i="13"/>
  <c r="D56" i="13"/>
  <c r="B56" i="13"/>
  <c r="D55" i="13"/>
  <c r="B55" i="13"/>
  <c r="B2" i="4"/>
  <c r="B3" i="4"/>
  <c r="B2" i="3"/>
  <c r="B3" i="3"/>
  <c r="B2" i="2"/>
  <c r="B3" i="2"/>
  <c r="B2" i="1"/>
  <c r="B3" i="1"/>
  <c r="F58" i="13" l="1"/>
  <c r="D109" i="2" s="1"/>
  <c r="F60" i="13"/>
  <c r="E36" i="4" s="1"/>
  <c r="F59" i="13"/>
  <c r="D33" i="3" s="1"/>
  <c r="F57" i="13"/>
  <c r="D246" i="1" s="1"/>
  <c r="F56" i="13"/>
  <c r="D146" i="1" s="1"/>
  <c r="F55" i="13"/>
  <c r="D21" i="1" s="1"/>
  <c r="C13" i="13"/>
  <c r="C12" i="13"/>
  <c r="C11" i="13"/>
  <c r="C16" i="13" l="1"/>
  <c r="C17" i="13"/>
  <c r="B5" i="4" l="1"/>
  <c r="B4" i="4"/>
  <c r="B5" i="3"/>
  <c r="B4" i="3"/>
  <c r="B5" i="2"/>
  <c r="B4" i="2"/>
  <c r="B5" i="1"/>
  <c r="B4" i="1"/>
  <c r="C15" i="13" l="1"/>
  <c r="F12" i="13" l="1"/>
  <c r="C36" i="4"/>
  <c r="F11" i="13" s="1"/>
  <c r="F13" i="13" l="1"/>
  <c r="B246" i="1"/>
  <c r="B17" i="13" s="1"/>
  <c r="B146" i="1"/>
  <c r="B16" i="13" s="1"/>
  <c r="B21" i="1"/>
  <c r="B15" i="13" s="1"/>
  <c r="B33" i="3" l="1"/>
  <c r="B13" i="13" s="1"/>
  <c r="B109" i="2"/>
  <c r="B12" i="13" s="1"/>
  <c r="B11" i="13" l="1"/>
  <c r="B2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4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<sst xmlns="http://schemas.openxmlformats.org/spreadsheetml/2006/main" count="1259" uniqueCount="534">
  <si>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</si>
  <si>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</si>
  <si>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</si>
  <si>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</si>
  <si>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</si>
  <si>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</si>
  <si>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</si>
  <si>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</si>
  <si>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</si>
  <si>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</si>
  <si>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</si>
  <si>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</si>
  <si>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</si>
  <si>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</si>
  <si>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</si>
  <si>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</si>
  <si>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</si>
  <si>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</si>
  <si>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</si>
  <si>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</si>
  <si>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</si>
  <si>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</si>
  <si>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</si>
  <si>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</si>
  <si>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</si>
  <si>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</si>
  <si>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</si>
  <si>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</si>
  <si>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</si>
  <si>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</si>
  <si>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</si>
  <si>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</si>
  <si>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</si>
  <si>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</si>
  <si>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</si>
  <si>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</si>
  <si>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</si>
  <si>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</si>
  <si>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</si>
  <si>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</si>
  <si>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</si>
  <si>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</si>
  <si>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</si>
  <si>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</si>
  <si>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</si>
  <si>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</si>
  <si>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</si>
  <si>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</si>
  <si>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</si>
  <si>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</si>
  <si>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</si>
  <si>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</si>
  <si>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</si>
  <si>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</si>
  <si>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</si>
  <si>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</si>
  <si>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</si>
  <si>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</si>
  <si>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</si>
  <si>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</si>
  <si>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</si>
  <si>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</si>
  <si>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</si>
  <si>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</si>
  <si>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</si>
  <si>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</si>
  <si>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</si>
  <si>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</si>
  <si>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</si>
  <si>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</si>
  <si>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</si>
  <si>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</si>
  <si>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</si>
  <si>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</si>
  <si>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</si>
  <si>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</si>
  <si>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</si>
  <si>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</si>
  <si>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</si>
  <si>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</si>
  <si>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</si>
  <si>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</si>
  <si>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</si>
  <si>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</si>
  <si>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</si>
  <si>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</si>
  <si>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</si>
  <si>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</si>
  <si>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</si>
  <si>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</si>
  <si>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</si>
  <si>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</si>
  <si>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</si>
  <si>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</si>
  <si>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</si>
  <si>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</si>
  <si>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</si>
  <si>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</si>
  <si>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</si>
  <si>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</si>
  <si>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</si>
  <si>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</si>
  <si>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</si>
  <si>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</si>
  <si>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</si>
  <si>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</si>
  <si>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</si>
  <si>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</si>
  <si>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</si>
  <si>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</si>
  <si>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</si>
  <si>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</si>
  <si>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</si>
  <si>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</si>
  <si>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</si>
  <si>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</si>
  <si>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</si>
  <si>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</si>
  <si>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</si>
  <si>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</si>
  <si>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</si>
  <si>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</si>
  <si>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</si>
  <si>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</si>
  <si>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</si>
  <si>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</si>
  <si>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</si>
  <si>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</si>
  <si>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</si>
  <si>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</si>
  <si>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</si>
  <si>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</si>
  <si>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</si>
  <si>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</si>
  <si>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</si>
  <si>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</si>
  <si>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</si>
  <si>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</si>
  <si>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</si>
  <si>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</si>
  <si>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</si>
  <si>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</si>
  <si>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</si>
  <si>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</si>
  <si>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</si>
  <si>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</si>
  <si>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</si>
  <si>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</si>
  <si>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</si>
  <si>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</si>
  <si>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</si>
  <si>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</si>
  <si>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</si>
  <si>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</si>
  <si>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</si>
  <si>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</si>
  <si>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</si>
  <si>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</si>
  <si>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</si>
  <si>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</si>
  <si>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</si>
  <si>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</si>
  <si>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</si>
  <si>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</si>
  <si>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</si>
  <si>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</si>
  <si>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</si>
  <si>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</si>
  <si>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</si>
  <si>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Peter Biggs</t>
  </si>
  <si>
    <t>New Zealand Symphony Orchestra</t>
  </si>
  <si>
    <t>Taxi x1</t>
  </si>
  <si>
    <t>Wellington</t>
  </si>
  <si>
    <t>Auckland</t>
  </si>
  <si>
    <r>
      <t xml:space="preserve">Taxicharge: Wellington Airport to Home - from trip to Auckland to attend NZSO Board meeting, NZSO Foundation Board meeting and NZSO </t>
    </r>
    <r>
      <rPr>
        <i/>
        <sz val="10"/>
        <rFont val="Arial"/>
        <family val="2"/>
      </rPr>
      <t>Spirit</t>
    </r>
    <r>
      <rPr>
        <sz val="10"/>
        <rFont val="Arial"/>
        <family val="2"/>
      </rPr>
      <t xml:space="preserve"> concert </t>
    </r>
  </si>
  <si>
    <t>Dunedin</t>
  </si>
  <si>
    <r>
      <t xml:space="preserve">Taxicharge: Central city to Christchurch Airport - to attend/host donors at NZSO </t>
    </r>
    <r>
      <rPr>
        <i/>
        <sz val="10"/>
        <rFont val="Arial"/>
        <family val="2"/>
      </rPr>
      <t>Metamorphosis</t>
    </r>
    <r>
      <rPr>
        <sz val="10"/>
        <rFont val="Arial"/>
        <family val="2"/>
      </rPr>
      <t xml:space="preserve"> concert </t>
    </r>
  </si>
  <si>
    <r>
      <t xml:space="preserve">Taxicharge: Dunedin Airport to City Centre - to attend/host donors at NZSO </t>
    </r>
    <r>
      <rPr>
        <i/>
        <sz val="10"/>
        <rFont val="Arial"/>
        <family val="2"/>
      </rPr>
      <t>Metamorphosis</t>
    </r>
    <r>
      <rPr>
        <sz val="10"/>
        <rFont val="Arial"/>
        <family val="2"/>
      </rPr>
      <t xml:space="preserve"> concert</t>
    </r>
  </si>
  <si>
    <t>Christchurch</t>
  </si>
  <si>
    <t>Taxicharge: Office to Wellington Airport - for Auckland trip to attend NZSO Foundation Board Meeting</t>
  </si>
  <si>
    <t>Taxicharge: Hotel to NZSO Foundation Meeting</t>
  </si>
  <si>
    <t>Taxicharge: Hotel to Langham Hotel - meeting with Chair of NZSO Board</t>
  </si>
  <si>
    <t>Taxicharge: Langham Hotel to Restaurant - meeting with Metro Magazine</t>
  </si>
  <si>
    <t>Airfares x1</t>
  </si>
  <si>
    <t>Phone bills as per Company Spark Account</t>
  </si>
  <si>
    <t>Whakatane</t>
  </si>
  <si>
    <r>
      <t xml:space="preserve">Flight: Wellington to Auckland - for trip to Auckland to attend NZSO Board meeting, NZSO Foundation Board meeting and NZSO </t>
    </r>
    <r>
      <rPr>
        <i/>
        <sz val="10"/>
        <rFont val="Arial"/>
        <family val="2"/>
      </rPr>
      <t>Spirit</t>
    </r>
    <r>
      <rPr>
        <sz val="10"/>
        <rFont val="Arial"/>
        <family val="2"/>
      </rPr>
      <t xml:space="preserve"> concert </t>
    </r>
  </si>
  <si>
    <r>
      <t xml:space="preserve">Taxicharge: Hotel to Auckland Airport - attending NZSO Foundation meeting and APO </t>
    </r>
    <r>
      <rPr>
        <i/>
        <sz val="10"/>
        <rFont val="Arial"/>
        <family val="2"/>
      </rPr>
      <t>Welcome Back with Houstoun</t>
    </r>
    <r>
      <rPr>
        <sz val="10"/>
        <rFont val="Arial"/>
        <family val="2"/>
      </rPr>
      <t xml:space="preserve"> concert</t>
    </r>
  </si>
  <si>
    <r>
      <t xml:space="preserve">Flight: Auckland to Wellington - for trip to Auckland to attend NZSO Board meeting, NZSO Foundation Board meeting and NZSO </t>
    </r>
    <r>
      <rPr>
        <i/>
        <sz val="10"/>
        <rFont val="Arial"/>
        <family val="2"/>
      </rPr>
      <t>Spirit</t>
    </r>
    <r>
      <rPr>
        <sz val="10"/>
        <rFont val="Arial"/>
        <family val="2"/>
      </rPr>
      <t xml:space="preserve"> concert </t>
    </r>
  </si>
  <si>
    <r>
      <t xml:space="preserve">Flight: Auckland to Wellington - to attend NZSO </t>
    </r>
    <r>
      <rPr>
        <i/>
        <sz val="10"/>
        <rFont val="Arial"/>
        <family val="2"/>
      </rPr>
      <t>Monumental</t>
    </r>
    <r>
      <rPr>
        <sz val="10"/>
        <rFont val="Arial"/>
        <family val="2"/>
      </rPr>
      <t xml:space="preserve"> concert</t>
    </r>
  </si>
  <si>
    <r>
      <t xml:space="preserve">Flight: Wellington to Auckland - to attend NZSO </t>
    </r>
    <r>
      <rPr>
        <i/>
        <sz val="10"/>
        <rFont val="Arial"/>
        <family val="2"/>
      </rPr>
      <t xml:space="preserve">Timeless </t>
    </r>
    <r>
      <rPr>
        <sz val="10"/>
        <rFont val="Arial"/>
        <family val="2"/>
      </rPr>
      <t>concert</t>
    </r>
  </si>
  <si>
    <r>
      <t xml:space="preserve">Flight: Auckland to Wellington - to attend NZSO </t>
    </r>
    <r>
      <rPr>
        <i/>
        <sz val="10"/>
        <rFont val="Arial"/>
        <family val="2"/>
      </rPr>
      <t xml:space="preserve">Timeless </t>
    </r>
    <r>
      <rPr>
        <sz val="10"/>
        <rFont val="Arial"/>
        <family val="2"/>
      </rPr>
      <t>concert</t>
    </r>
  </si>
  <si>
    <t>Nelson</t>
  </si>
  <si>
    <t>Return Flights: Wellington to Auckland (3-4 December) - to attend NZSO Foundation Board meeting</t>
  </si>
  <si>
    <r>
      <t xml:space="preserve">Return Flights: Wellington to Auckland (27-28 March) - to attend NZSO </t>
    </r>
    <r>
      <rPr>
        <i/>
        <sz val="10"/>
        <rFont val="Arial"/>
        <family val="2"/>
      </rPr>
      <t xml:space="preserve">Petrushka </t>
    </r>
    <r>
      <rPr>
        <sz val="10"/>
        <rFont val="Arial"/>
        <family val="2"/>
      </rPr>
      <t>concert</t>
    </r>
  </si>
  <si>
    <t>Christchurch, Nelson</t>
  </si>
  <si>
    <r>
      <t xml:space="preserve">Return Flights: Wellington to Christchurch to Nelson (10-14 March) - to attend/host donors at NZSO </t>
    </r>
    <r>
      <rPr>
        <i/>
        <sz val="10"/>
        <rFont val="Arial"/>
        <family val="2"/>
      </rPr>
      <t xml:space="preserve">Town and Country, The Soldier's Tale &amp; Relaxed </t>
    </r>
    <r>
      <rPr>
        <sz val="10"/>
        <rFont val="Arial"/>
        <family val="2"/>
      </rPr>
      <t>concerts in Christchurch and Nelson</t>
    </r>
  </si>
  <si>
    <r>
      <t xml:space="preserve">Return Flights: Wellington to Tauranga (9-11 April) - to attend NZSO </t>
    </r>
    <r>
      <rPr>
        <i/>
        <sz val="10"/>
        <rFont val="Arial"/>
        <family val="2"/>
      </rPr>
      <t xml:space="preserve">Four Seasons, Firebird </t>
    </r>
    <r>
      <rPr>
        <sz val="10"/>
        <rFont val="Arial"/>
        <family val="2"/>
      </rPr>
      <t xml:space="preserve">and </t>
    </r>
    <r>
      <rPr>
        <i/>
        <sz val="10"/>
        <rFont val="Arial"/>
        <family val="2"/>
      </rPr>
      <t xml:space="preserve">Broadway Matinée </t>
    </r>
    <r>
      <rPr>
        <sz val="10"/>
        <rFont val="Arial"/>
        <family val="2"/>
      </rPr>
      <t>concerts</t>
    </r>
  </si>
  <si>
    <t>Tauranga</t>
  </si>
  <si>
    <t>Mobile phone plan July</t>
  </si>
  <si>
    <t>Mobile phone plan August</t>
  </si>
  <si>
    <t>Mobile phone plan September</t>
  </si>
  <si>
    <t>Mobile phone plan October</t>
  </si>
  <si>
    <t>Mobile phone plan November</t>
  </si>
  <si>
    <t>Mobile phone plan December</t>
  </si>
  <si>
    <r>
      <t xml:space="preserve">Return Flights: Wellington to Auckland (20-21 May) - to attend business meetings and NZSO </t>
    </r>
    <r>
      <rPr>
        <i/>
        <sz val="10"/>
        <rFont val="Arial"/>
        <family val="2"/>
      </rPr>
      <t>Fantastique</t>
    </r>
    <r>
      <rPr>
        <sz val="10"/>
        <rFont val="Arial"/>
        <family val="2"/>
      </rPr>
      <t xml:space="preserve"> concert</t>
    </r>
  </si>
  <si>
    <t>Return Flights: Wellington to Auckland (18-19 March) - to attend donor meetings and NZSO Foundation Board meeting</t>
  </si>
  <si>
    <t>Flight: Whakatane to Auckland - to attend NZSO Foundation Board meeting</t>
  </si>
  <si>
    <t>Flight: Wellington to Rotorua - to attend MCH Innovation Fund collaboration meeting</t>
  </si>
  <si>
    <t>Rotorua</t>
  </si>
  <si>
    <r>
      <t xml:space="preserve">Accommodation: (27-28 March) - to attend NZSO </t>
    </r>
    <r>
      <rPr>
        <i/>
        <sz val="10"/>
        <rFont val="Arial"/>
        <family val="2"/>
      </rPr>
      <t xml:space="preserve">Petrushka </t>
    </r>
    <r>
      <rPr>
        <sz val="10"/>
        <rFont val="Arial"/>
        <family val="2"/>
      </rPr>
      <t>concert</t>
    </r>
  </si>
  <si>
    <t>Accommodation x1, x2 nights</t>
  </si>
  <si>
    <r>
      <t xml:space="preserve">Return Flights: Wellington to Auckland (23-25 April) - to attend donor meetings and NZSO </t>
    </r>
    <r>
      <rPr>
        <i/>
        <sz val="10"/>
        <rFont val="Arial"/>
        <family val="2"/>
      </rPr>
      <t>Firebird</t>
    </r>
    <r>
      <rPr>
        <sz val="10"/>
        <rFont val="Arial"/>
        <family val="2"/>
      </rPr>
      <t xml:space="preserve"> concert</t>
    </r>
  </si>
  <si>
    <r>
      <t xml:space="preserve">Accommodation: (23-25 April) - to attend donor meetings and NZSO </t>
    </r>
    <r>
      <rPr>
        <i/>
        <sz val="10"/>
        <rFont val="Arial"/>
        <family val="2"/>
      </rPr>
      <t>Firebird</t>
    </r>
    <r>
      <rPr>
        <sz val="10"/>
        <rFont val="Arial"/>
        <family val="2"/>
      </rPr>
      <t xml:space="preserve"> concert</t>
    </r>
  </si>
  <si>
    <t>Accommodation: (6-7 May) - to attend NZSO Foundation Board meeting</t>
  </si>
  <si>
    <t xml:space="preserve">Accommodation x1, x1 night </t>
  </si>
  <si>
    <t>Mobile phone plan January</t>
  </si>
  <si>
    <t>Mobile phone plan February</t>
  </si>
  <si>
    <t>Mobile phone plan March</t>
  </si>
  <si>
    <t>Mobile phone plan April</t>
  </si>
  <si>
    <t>Membership fees</t>
  </si>
  <si>
    <t>Membership fees to the Wellington Club as agreed with NZSO Board Chair</t>
  </si>
  <si>
    <r>
      <t xml:space="preserve">Return Flights: Wellington to Christchurch (28-30 May) - to attend donor meetings, NZSO </t>
    </r>
    <r>
      <rPr>
        <i/>
        <sz val="10"/>
        <rFont val="Arial"/>
        <family val="2"/>
      </rPr>
      <t xml:space="preserve">Fantastique </t>
    </r>
    <r>
      <rPr>
        <sz val="10"/>
        <rFont val="Arial"/>
        <family val="2"/>
      </rPr>
      <t>concert and Alien Weaponry collaboration</t>
    </r>
  </si>
  <si>
    <r>
      <t xml:space="preserve">Accommodation: (28-30 May) - to attend to attend donor meetings, NZSO </t>
    </r>
    <r>
      <rPr>
        <i/>
        <sz val="10"/>
        <rFont val="Arial"/>
        <family val="2"/>
      </rPr>
      <t>Fantastique</t>
    </r>
    <r>
      <rPr>
        <sz val="10"/>
        <rFont val="Arial"/>
        <family val="2"/>
      </rPr>
      <t xml:space="preserve"> concert and Alien Weaponry collaboration</t>
    </r>
  </si>
  <si>
    <t>Taxicharge: Hotel to NZSO Foundation Board meeting</t>
  </si>
  <si>
    <t>Taxicharge: Hotel to Business meeting</t>
  </si>
  <si>
    <t>Taxicharge: Hotel to meeting with Christchurch NZSO Representative</t>
  </si>
  <si>
    <t>Taxicharge: Hote to NZSO &amp; Alien Weaponry collaboration concert</t>
  </si>
  <si>
    <t>Taxicharge: Hotel to donor meeting</t>
  </si>
  <si>
    <t>Lunch for 2</t>
  </si>
  <si>
    <t>Dinner for 2</t>
  </si>
  <si>
    <t xml:space="preserve">Parking at Wellington Airport - following trip to Auckland for NZSO Foundation meeting </t>
  </si>
  <si>
    <t>Parking x1</t>
  </si>
  <si>
    <t>Return Flights: Auckland to Whakatane (14-15 July) - to attend to attend MCH Innovation Fund collaboration meeting</t>
  </si>
  <si>
    <t>Return Flights: Wellington to Auckland (14-15 July) - to attend to attend MCH Innovation Fund collaboration meeting</t>
  </si>
  <si>
    <t>Dinner for 5</t>
  </si>
  <si>
    <t>Breakfast for 2</t>
  </si>
  <si>
    <t>Celebration for Concertmaster's 20th anniversary with the NZSO</t>
  </si>
  <si>
    <t>Lunch for 5</t>
  </si>
  <si>
    <t>Dinner for 4</t>
  </si>
  <si>
    <t>Book x1</t>
  </si>
  <si>
    <t>Return Flights: Wellington to Auckland (2 March) - to attend NZSO Foundation Board meeting</t>
  </si>
  <si>
    <t>Return Flights: Auckland to Wellington - following NZSO Foundation Board meeting</t>
  </si>
  <si>
    <r>
      <t xml:space="preserve">Accommodation: Wellington to Napier (16-19 April) - to attend NZSO </t>
    </r>
    <r>
      <rPr>
        <i/>
        <sz val="10"/>
        <rFont val="Arial"/>
        <family val="2"/>
      </rPr>
      <t xml:space="preserve">Four Seasons, Firebird </t>
    </r>
    <r>
      <rPr>
        <sz val="10"/>
        <rFont val="Arial"/>
        <family val="2"/>
      </rPr>
      <t xml:space="preserve">and </t>
    </r>
    <r>
      <rPr>
        <i/>
        <sz val="10"/>
        <rFont val="Arial"/>
        <family val="2"/>
      </rPr>
      <t xml:space="preserve">Broadway Matinée </t>
    </r>
    <r>
      <rPr>
        <sz val="10"/>
        <rFont val="Arial"/>
        <family val="2"/>
      </rPr>
      <t>concerts</t>
    </r>
  </si>
  <si>
    <t>Accommodation x1, x3 nights</t>
  </si>
  <si>
    <t>Napier</t>
  </si>
  <si>
    <t>Accommodation: Auckland to Wellington - following NZSO Foundation Board meeting</t>
  </si>
  <si>
    <t>Taxicharge: Office to Wellington Airport for trip to Nelson to attend Richard Nunn's funeral</t>
  </si>
  <si>
    <t>Taxicharge: Nelson Airport to funeral venue for Richard Nunn</t>
  </si>
  <si>
    <t>Taxicharge: Funeral venue to Nelson Airport following Richard Nunn's funeral</t>
  </si>
  <si>
    <t>Taxicharge: Wellington Airport to Office following trip to Nelson for Richard Nunn's funeral</t>
  </si>
  <si>
    <t>Taxicharge: Nelson Airport to hotel - trip to Nelson for donor meeting</t>
  </si>
  <si>
    <t>Taxicharge: Hotel to Nelson Airport following trip to Nelson for donor meeting</t>
  </si>
  <si>
    <t>Return Flights: Wellington to Nelson (28-29 June) - to attend donor meeting</t>
  </si>
  <si>
    <t>Accommodation x1, x1 nights</t>
  </si>
  <si>
    <r>
      <t xml:space="preserve">Return Flights: Dunedin to Christchurch to Wellington (13-16 October) - to attend various donor/business meetings, and to attend the NZSO </t>
    </r>
    <r>
      <rPr>
        <i/>
        <sz val="10"/>
        <rFont val="Arial"/>
        <family val="2"/>
      </rPr>
      <t>Metamorphosis</t>
    </r>
    <r>
      <rPr>
        <sz val="10"/>
        <rFont val="Arial"/>
        <family val="2"/>
      </rPr>
      <t xml:space="preserve"> concert</t>
    </r>
  </si>
  <si>
    <t>Parking at Wellington Airport - following trip to Auckland/Whakatane attend MCH Innovation Fund collaboration meeting</t>
  </si>
  <si>
    <r>
      <t xml:space="preserve">Taxicharge: Home to Wellington Airport - for trip to Auckland (7-8 July) to attend NZSO Board meeting, NZSO Foundation Board meeting and NZSO </t>
    </r>
    <r>
      <rPr>
        <i/>
        <sz val="10"/>
        <rFont val="Arial"/>
        <family val="2"/>
      </rPr>
      <t xml:space="preserve">Spirit </t>
    </r>
    <r>
      <rPr>
        <sz val="10"/>
        <rFont val="Arial"/>
        <family val="2"/>
      </rPr>
      <t>concert</t>
    </r>
    <r>
      <rPr>
        <i/>
        <sz val="10"/>
        <rFont val="Arial"/>
        <family val="2"/>
      </rPr>
      <t xml:space="preserve"> </t>
    </r>
  </si>
  <si>
    <t>Taxicharge: Restaurant to Hotel - following meeting with Metro Magazine</t>
  </si>
  <si>
    <t>Return Flights: Wellington to Nelson (21 June) - to attend Richard Nunn's funeral</t>
  </si>
  <si>
    <t>Michael Cassel Group/Spark Arena</t>
  </si>
  <si>
    <t>RNZB</t>
  </si>
  <si>
    <t>Te Papa</t>
  </si>
  <si>
    <r>
      <t>Event tickets x2 (</t>
    </r>
    <r>
      <rPr>
        <i/>
        <sz val="10"/>
        <color theme="1"/>
        <rFont val="Arial"/>
        <family val="2"/>
      </rPr>
      <t xml:space="preserve">The Sleeping Beauty - </t>
    </r>
    <r>
      <rPr>
        <sz val="10"/>
        <color theme="1"/>
        <rFont val="Arial"/>
        <family val="2"/>
      </rPr>
      <t>Wellington)</t>
    </r>
  </si>
  <si>
    <r>
      <t>Event tickets x2 (</t>
    </r>
    <r>
      <rPr>
        <i/>
        <sz val="10"/>
        <color theme="1"/>
        <rFont val="Arial"/>
        <family val="2"/>
      </rPr>
      <t>Venus Rising</t>
    </r>
    <r>
      <rPr>
        <sz val="10"/>
        <color theme="1"/>
        <rFont val="Arial"/>
        <family val="2"/>
      </rPr>
      <t xml:space="preserve"> - Wellington)</t>
    </r>
  </si>
  <si>
    <r>
      <t>Event ticket x1 (</t>
    </r>
    <r>
      <rPr>
        <i/>
        <sz val="10"/>
        <color theme="1"/>
        <rFont val="Arial"/>
        <family val="2"/>
      </rPr>
      <t>World of WearableArt - Up Close | Ao KākahuToi – Kia Tata</t>
    </r>
    <r>
      <rPr>
        <sz val="10"/>
        <color theme="1"/>
        <rFont val="Arial"/>
        <family val="2"/>
      </rPr>
      <t xml:space="preserve"> - Wellington) </t>
    </r>
  </si>
  <si>
    <r>
      <t>Event tickets x2 (</t>
    </r>
    <r>
      <rPr>
        <i/>
        <sz val="10"/>
        <color theme="1"/>
        <rFont val="Arial"/>
        <family val="2"/>
      </rPr>
      <t xml:space="preserve">Giselle </t>
    </r>
    <r>
      <rPr>
        <sz val="10"/>
        <color theme="1"/>
        <rFont val="Arial"/>
        <family val="2"/>
      </rPr>
      <t>- Wellington)</t>
    </r>
  </si>
  <si>
    <r>
      <t>Event ticket x1 (</t>
    </r>
    <r>
      <rPr>
        <i/>
        <sz val="10"/>
        <color theme="1"/>
        <rFont val="Arial"/>
        <family val="2"/>
      </rPr>
      <t>Surrealist Art He Toi Pohewa</t>
    </r>
    <r>
      <rPr>
        <sz val="10"/>
        <color theme="1"/>
        <rFont val="Arial"/>
        <family val="2"/>
      </rPr>
      <t xml:space="preserve"> exhibition - Wellington)</t>
    </r>
  </si>
  <si>
    <r>
      <t>Event ticket x1 (</t>
    </r>
    <r>
      <rPr>
        <i/>
        <sz val="10"/>
        <color theme="1"/>
        <rFont val="Arial"/>
        <family val="2"/>
      </rPr>
      <t>The Lion King</t>
    </r>
    <r>
      <rPr>
        <sz val="10"/>
        <color theme="1"/>
        <rFont val="Arial"/>
        <family val="2"/>
      </rPr>
      <t xml:space="preserve"> - Auckland)</t>
    </r>
  </si>
  <si>
    <r>
      <t xml:space="preserve">Return Flights: Wellington to Auckland (8-10 July) - to attend NZSO Foundation Board Meeting on 9 July and APO </t>
    </r>
    <r>
      <rPr>
        <i/>
        <sz val="10"/>
        <rFont val="Arial"/>
        <family val="2"/>
      </rPr>
      <t xml:space="preserve">Welcome Back with Houstoun </t>
    </r>
    <r>
      <rPr>
        <sz val="10"/>
        <rFont val="Arial"/>
        <family val="2"/>
      </rPr>
      <t>concert</t>
    </r>
  </si>
  <si>
    <t>Accommodation x1, x1 night</t>
  </si>
  <si>
    <t>Accommodation: Auckland (8-10 July) - to attend NZSO Foundation Board Meeting on 9 July and APO Welcome Back with Houstoun concert</t>
  </si>
  <si>
    <r>
      <t xml:space="preserve">Flight: Wellington to Auckland - to attend NZSO </t>
    </r>
    <r>
      <rPr>
        <i/>
        <sz val="10"/>
        <rFont val="Arial"/>
        <family val="2"/>
      </rPr>
      <t>Monumental</t>
    </r>
    <r>
      <rPr>
        <sz val="10"/>
        <rFont val="Arial"/>
        <family val="2"/>
      </rPr>
      <t xml:space="preserve"> concert</t>
    </r>
  </si>
  <si>
    <r>
      <t xml:space="preserve">Accommodation: Dunedin (13 October) - to attend the NZSO </t>
    </r>
    <r>
      <rPr>
        <i/>
        <sz val="10"/>
        <rFont val="Arial"/>
        <family val="2"/>
      </rPr>
      <t xml:space="preserve">Metamorphosis </t>
    </r>
    <r>
      <rPr>
        <sz val="10"/>
        <rFont val="Arial"/>
        <family val="2"/>
      </rPr>
      <t>concert</t>
    </r>
  </si>
  <si>
    <r>
      <t xml:space="preserve">Accommodation: Christchurch (14-15 October) - to attend various donor/business meetings, and to attend the NZSO </t>
    </r>
    <r>
      <rPr>
        <i/>
        <sz val="10"/>
        <rFont val="Arial"/>
        <family val="2"/>
      </rPr>
      <t>Metamorphosis</t>
    </r>
    <r>
      <rPr>
        <sz val="10"/>
        <rFont val="Arial"/>
        <family val="2"/>
      </rPr>
      <t xml:space="preserve"> concert</t>
    </r>
  </si>
  <si>
    <r>
      <t xml:space="preserve">Accommodation: Auckland (23 October) - to attend NZSO </t>
    </r>
    <r>
      <rPr>
        <i/>
        <sz val="10"/>
        <rFont val="Arial"/>
        <family val="2"/>
      </rPr>
      <t>Timeless</t>
    </r>
    <r>
      <rPr>
        <sz val="10"/>
        <rFont val="Arial"/>
        <family val="2"/>
      </rPr>
      <t xml:space="preserve"> concert</t>
    </r>
  </si>
  <si>
    <r>
      <t xml:space="preserve">Accommodation: Auckland (10 October) - to attend NZSO </t>
    </r>
    <r>
      <rPr>
        <i/>
        <sz val="10"/>
        <rFont val="Arial"/>
        <family val="2"/>
      </rPr>
      <t>Monumental</t>
    </r>
    <r>
      <rPr>
        <sz val="10"/>
        <rFont val="Arial"/>
        <family val="2"/>
      </rPr>
      <t xml:space="preserve"> concert</t>
    </r>
  </si>
  <si>
    <t xml:space="preserve">Accommodation: Auckland (7 August) - for trip to Auckland to attend NZSO Board meeting, NZSO Foundation Board meeting and NZSO Spirit concert </t>
  </si>
  <si>
    <t>Accommodation: Auckland (3 December) - to attend NZSO Foundation Board meeting</t>
  </si>
  <si>
    <t>Accommodation: Auckland (18 March) - to attend donor meetings and NZSO Foundation Board meeting</t>
  </si>
  <si>
    <t>Accommodation: Nelson (28 June) - to attend donor meeting</t>
  </si>
  <si>
    <r>
      <t>Accommodation: Nelson (18-21 October) - to attend donor/business meetings and NZSO</t>
    </r>
    <r>
      <rPr>
        <i/>
        <sz val="10"/>
        <rFont val="Arial"/>
        <family val="2"/>
      </rPr>
      <t xml:space="preserve"> Timeless</t>
    </r>
    <r>
      <rPr>
        <sz val="10"/>
        <rFont val="Arial"/>
        <family val="2"/>
      </rPr>
      <t xml:space="preserve"> concert</t>
    </r>
  </si>
  <si>
    <r>
      <t xml:space="preserve">Accommodation: Tauranga (9-11 April) - to attend NZSO </t>
    </r>
    <r>
      <rPr>
        <i/>
        <sz val="10"/>
        <rFont val="Arial"/>
        <family val="2"/>
      </rPr>
      <t xml:space="preserve">Four Seasons, Firebird </t>
    </r>
    <r>
      <rPr>
        <sz val="10"/>
        <rFont val="Arial"/>
        <family val="2"/>
      </rPr>
      <t xml:space="preserve">and </t>
    </r>
    <r>
      <rPr>
        <i/>
        <sz val="10"/>
        <rFont val="Arial"/>
        <family val="2"/>
      </rPr>
      <t xml:space="preserve">Broadway Matinée </t>
    </r>
    <r>
      <rPr>
        <sz val="10"/>
        <rFont val="Arial"/>
        <family val="2"/>
      </rPr>
      <t>concerts</t>
    </r>
  </si>
  <si>
    <r>
      <t xml:space="preserve">Car hire - to attend NZSO </t>
    </r>
    <r>
      <rPr>
        <i/>
        <sz val="10"/>
        <rFont val="Arial"/>
        <family val="2"/>
      </rPr>
      <t>Four Seasons</t>
    </r>
    <r>
      <rPr>
        <sz val="10"/>
        <rFont val="Arial"/>
        <family val="2"/>
      </rPr>
      <t>,</t>
    </r>
    <r>
      <rPr>
        <i/>
        <sz val="10"/>
        <rFont val="Arial"/>
        <family val="2"/>
      </rPr>
      <t xml:space="preserve"> Firebird </t>
    </r>
    <r>
      <rPr>
        <sz val="10"/>
        <rFont val="Arial"/>
        <family val="2"/>
      </rPr>
      <t xml:space="preserve">and </t>
    </r>
    <r>
      <rPr>
        <i/>
        <sz val="10"/>
        <rFont val="Arial"/>
        <family val="2"/>
      </rPr>
      <t>Broadway Matinée</t>
    </r>
    <r>
      <rPr>
        <sz val="10"/>
        <rFont val="Arial"/>
        <family val="2"/>
      </rPr>
      <t xml:space="preserve"> concerts in Tauranga</t>
    </r>
  </si>
  <si>
    <t>Car hire x1</t>
  </si>
  <si>
    <t>Accommodation: (3 February) to present at Te Papa Board and Leadership evening event</t>
  </si>
  <si>
    <t>Accommodation: (8-11 February) to attend NZSO Innovation Day, NZSO Audit Committee meeting, NZSO Board meeting and NZSO Board Strategy Day</t>
  </si>
  <si>
    <t>Accommodation: (17 February) to attend NZSO 2022 pathway workshop at 8.00am on 18 February</t>
  </si>
  <si>
    <t>Accommodation: (21-23 April) to attend donor meetings and NZSO Board meeting</t>
  </si>
  <si>
    <t>Accommodation: (24 February) to attend Cullen Breakfast event at 6.45am on 25 February</t>
  </si>
  <si>
    <t>Accommodation: (16 March) to attend urgent early morning meeting</t>
  </si>
  <si>
    <r>
      <t xml:space="preserve">Accommodation: (26 March) to attend NZSO </t>
    </r>
    <r>
      <rPr>
        <i/>
        <sz val="10"/>
        <rFont val="Arial"/>
        <family val="2"/>
      </rPr>
      <t xml:space="preserve">Carnival </t>
    </r>
    <r>
      <rPr>
        <sz val="10"/>
        <rFont val="Arial"/>
        <family val="2"/>
      </rPr>
      <t>concert and NZSO Player farewell</t>
    </r>
  </si>
  <si>
    <t>Accommodation: (29 March) to attend donor hosting</t>
  </si>
  <si>
    <t>Working lunch with Auckland University Associate Professor regarding Pasifika collaboration</t>
  </si>
  <si>
    <t>Dinner for 3</t>
  </si>
  <si>
    <t>Lunch for 3</t>
  </si>
  <si>
    <t>Taxicharge: Staff travel coded to the CE office</t>
  </si>
  <si>
    <r>
      <t xml:space="preserve">Parking at Wellington Airport - following trip to Auckland to attend NZSO </t>
    </r>
    <r>
      <rPr>
        <i/>
        <sz val="10"/>
        <rFont val="Arial"/>
        <family val="2"/>
      </rPr>
      <t>Metamorphosis</t>
    </r>
    <r>
      <rPr>
        <sz val="10"/>
        <rFont val="Arial"/>
        <family val="2"/>
      </rPr>
      <t xml:space="preserve"> concert</t>
    </r>
  </si>
  <si>
    <r>
      <t xml:space="preserve">Parking at Christchurch Town hall for NZSO </t>
    </r>
    <r>
      <rPr>
        <i/>
        <sz val="10"/>
        <rFont val="Arial"/>
        <family val="2"/>
      </rPr>
      <t>Metamorphosis</t>
    </r>
    <r>
      <rPr>
        <sz val="10"/>
        <rFont val="Arial"/>
        <family val="2"/>
      </rPr>
      <t xml:space="preserve"> concert</t>
    </r>
  </si>
  <si>
    <t>Working dinner with Boma NZ and Word Festival representatives</t>
  </si>
  <si>
    <t>Drinks for 10</t>
  </si>
  <si>
    <t>Petrol</t>
  </si>
  <si>
    <r>
      <t xml:space="preserve">Petrol for Car Hire - to attend NZSO </t>
    </r>
    <r>
      <rPr>
        <i/>
        <sz val="10"/>
        <rFont val="Arial"/>
        <family val="2"/>
      </rPr>
      <t>Timeless</t>
    </r>
    <r>
      <rPr>
        <sz val="10"/>
        <rFont val="Arial"/>
        <family val="2"/>
      </rPr>
      <t xml:space="preserve"> concert in Napier</t>
    </r>
  </si>
  <si>
    <r>
      <t xml:space="preserve">Staff goodwill: dinner with NZSO staff after NZSO </t>
    </r>
    <r>
      <rPr>
        <i/>
        <sz val="10"/>
        <rFont val="Arial"/>
        <family val="2"/>
      </rPr>
      <t>Timeless</t>
    </r>
    <r>
      <rPr>
        <sz val="10"/>
        <rFont val="Arial"/>
        <family val="2"/>
      </rPr>
      <t xml:space="preserve"> concert </t>
    </r>
  </si>
  <si>
    <r>
      <t xml:space="preserve">Parking at Wellington Airport - following trip to Auckland to attend NZSO </t>
    </r>
    <r>
      <rPr>
        <i/>
        <sz val="10"/>
        <rFont val="Arial"/>
        <family val="2"/>
      </rPr>
      <t xml:space="preserve">Timeless </t>
    </r>
    <r>
      <rPr>
        <sz val="10"/>
        <rFont val="Arial"/>
        <family val="2"/>
      </rPr>
      <t>concert</t>
    </r>
  </si>
  <si>
    <t>Drinks for 7</t>
  </si>
  <si>
    <r>
      <t>Return Flights: Wellington to Nelson (6-9 November) - to attend NZSO</t>
    </r>
    <r>
      <rPr>
        <i/>
        <sz val="10"/>
        <rFont val="Arial"/>
        <family val="2"/>
      </rPr>
      <t xml:space="preserve"> Bach Extended </t>
    </r>
    <r>
      <rPr>
        <sz val="10"/>
        <rFont val="Arial"/>
        <family val="2"/>
      </rPr>
      <t>concert and donor meetings</t>
    </r>
  </si>
  <si>
    <t>Accommodation: (15-17 November) - to attend donor meetings in Napier</t>
  </si>
  <si>
    <r>
      <t xml:space="preserve">Parking at Wellington Airport - following trip to Nelson to attend NZSO </t>
    </r>
    <r>
      <rPr>
        <i/>
        <sz val="10"/>
        <rFont val="Arial"/>
        <family val="2"/>
      </rPr>
      <t>Bach Extended</t>
    </r>
    <r>
      <rPr>
        <sz val="10"/>
        <rFont val="Arial"/>
        <family val="2"/>
      </rPr>
      <t xml:space="preserve"> concert and donor meetings</t>
    </r>
  </si>
  <si>
    <t>Working dinner with Digital Consultant</t>
  </si>
  <si>
    <r>
      <t>Accommodation: Nelson (7-9 November) - to attend NZSO</t>
    </r>
    <r>
      <rPr>
        <i/>
        <sz val="10"/>
        <rFont val="Arial"/>
        <family val="2"/>
      </rPr>
      <t xml:space="preserve"> Bach Extended </t>
    </r>
    <r>
      <rPr>
        <sz val="10"/>
        <rFont val="Arial"/>
        <family val="2"/>
      </rPr>
      <t>concert and donor meetings *disclosing cost to the NZSO</t>
    </r>
  </si>
  <si>
    <t>Petrol for Car Hire - to attend donor meetings in Napier</t>
  </si>
  <si>
    <t>Dannevirke</t>
  </si>
  <si>
    <t>Taxicharge: to attend meeting with Wellington City Council</t>
  </si>
  <si>
    <t>Taxicharge: to dinner with NZSO Foundation Board member</t>
  </si>
  <si>
    <t>Taxicharge: following meeting with National Library</t>
  </si>
  <si>
    <t>Taxicharge: following meeting with Wellington City Council</t>
  </si>
  <si>
    <t>Taxicharge: to meeting with Logan Brown</t>
  </si>
  <si>
    <t>Taxicharge: to dinner with the Ambassador for Peru</t>
  </si>
  <si>
    <t>Taxicharge: to Read NZ Board meeting</t>
  </si>
  <si>
    <t>Taxicharge: to Icon Arts Foundation Government House event</t>
  </si>
  <si>
    <t>Taxicharge: to NZSO Board Meeting</t>
  </si>
  <si>
    <t>Taxicharge: following Icon Arts Foundation Government House event</t>
  </si>
  <si>
    <t>Taxicharge: following Wellington Arts Foundation Event</t>
  </si>
  <si>
    <t>Taxicharge: to attend meeting with Deputy Vice Chancellor of VUW</t>
  </si>
  <si>
    <t>Taxicharge: to meeting with the Minister for Arts, Culture and Heritage with NZSO Board Chair</t>
  </si>
  <si>
    <t>Accommodation: (13 April) to attend two evening meetings</t>
  </si>
  <si>
    <t>Taxicharge: following NZSO Board Meeting</t>
  </si>
  <si>
    <t>Taxicharge: to Creative New Zealand meeting</t>
  </si>
  <si>
    <t>Taxicharge: following NZSO Government House event</t>
  </si>
  <si>
    <t>Taxicharge: to Te Taura Whiri i te Reo Māori meeting</t>
  </si>
  <si>
    <t>Taxicharge: to consultant meeting</t>
  </si>
  <si>
    <t>Taxicharge: to donor meeting</t>
  </si>
  <si>
    <r>
      <t>Taxicharge: Taxi to NZSO</t>
    </r>
    <r>
      <rPr>
        <i/>
        <sz val="10"/>
        <rFont val="Arial"/>
        <family val="2"/>
      </rPr>
      <t xml:space="preserve"> Spectacular </t>
    </r>
    <r>
      <rPr>
        <sz val="10"/>
        <rFont val="Arial"/>
        <family val="2"/>
      </rPr>
      <t>concert</t>
    </r>
  </si>
  <si>
    <t>Reference book for MCH presentation</t>
  </si>
  <si>
    <t>Petrol for car hire - to attend NZSO Christmas function</t>
  </si>
  <si>
    <t>Hospitality for Isaac Royal Theatre staff and CE *disclosing cost to the NZSO</t>
  </si>
  <si>
    <t>Breakfast for 5</t>
  </si>
  <si>
    <t>Working lunch with NZSO employee to acknowledge 15 years with the NZSO</t>
  </si>
  <si>
    <t>Drinks for 4</t>
  </si>
  <si>
    <r>
      <t xml:space="preserve">Taxicharge: to NZSO Town &amp; Country </t>
    </r>
    <r>
      <rPr>
        <i/>
        <sz val="10"/>
        <rFont val="Arial"/>
        <family val="2"/>
      </rPr>
      <t xml:space="preserve">Setting up Camp </t>
    </r>
    <r>
      <rPr>
        <sz val="10"/>
        <rFont val="Arial"/>
        <family val="2"/>
      </rPr>
      <t>concert in Christchurch</t>
    </r>
  </si>
  <si>
    <t>Return Flights: Wellington to Auckland (1-4 July) to attend NZSO Board meeting, NZSO Foundation meeting, NZSO Matariki concert, NZSO Rite of Spring concert, NZSO NYO Leningrad concert and donor hosting</t>
  </si>
  <si>
    <t>Dinner for 21</t>
  </si>
  <si>
    <r>
      <t xml:space="preserve">Staff goodwill: Post-concert drinks with NZSO Players' after </t>
    </r>
    <r>
      <rPr>
        <i/>
        <sz val="10"/>
        <color theme="1"/>
        <rFont val="Arial"/>
        <family val="2"/>
      </rPr>
      <t>The Soldiers Tale</t>
    </r>
  </si>
  <si>
    <t>Drinks for 15</t>
  </si>
  <si>
    <t>Drinks for 3</t>
  </si>
  <si>
    <r>
      <t xml:space="preserve">Parking for Auckland trip to attend RNZB </t>
    </r>
    <r>
      <rPr>
        <i/>
        <sz val="10"/>
        <rFont val="Arial"/>
        <family val="2"/>
      </rPr>
      <t>Petrushka</t>
    </r>
    <r>
      <rPr>
        <sz val="10"/>
        <rFont val="Arial"/>
        <family val="2"/>
      </rPr>
      <t xml:space="preserve"> concert</t>
    </r>
  </si>
  <si>
    <t>Wine for 10</t>
  </si>
  <si>
    <r>
      <t xml:space="preserve">Parking at Wellington Airport for Tauranga trip to attend NZSO </t>
    </r>
    <r>
      <rPr>
        <i/>
        <sz val="10"/>
        <rFont val="Arial"/>
        <family val="2"/>
      </rPr>
      <t>Four Seasons</t>
    </r>
    <r>
      <rPr>
        <sz val="10"/>
        <rFont val="Arial"/>
        <family val="2"/>
      </rPr>
      <t xml:space="preserve">, </t>
    </r>
    <r>
      <rPr>
        <i/>
        <sz val="10"/>
        <rFont val="Arial"/>
        <family val="2"/>
      </rPr>
      <t>Firebird</t>
    </r>
    <r>
      <rPr>
        <sz val="10"/>
        <rFont val="Arial"/>
        <family val="2"/>
      </rPr>
      <t xml:space="preserve"> and </t>
    </r>
    <r>
      <rPr>
        <i/>
        <sz val="10"/>
        <rFont val="Arial"/>
        <family val="2"/>
      </rPr>
      <t xml:space="preserve">Broadway Matinée </t>
    </r>
    <r>
      <rPr>
        <sz val="10"/>
        <rFont val="Arial"/>
        <family val="2"/>
      </rPr>
      <t>concerts and donor hostings</t>
    </r>
  </si>
  <si>
    <t>Parking at Wellington Airport for Auckland trip to attend NZSO Foundation Board meeting</t>
  </si>
  <si>
    <r>
      <t xml:space="preserve">Parking at Wellington Airport for Nelson trip to attend NZSO </t>
    </r>
    <r>
      <rPr>
        <i/>
        <sz val="10"/>
        <rFont val="Arial"/>
        <family val="2"/>
      </rPr>
      <t>The Soldier's Tale</t>
    </r>
    <r>
      <rPr>
        <sz val="10"/>
        <rFont val="Arial"/>
        <family val="2"/>
      </rPr>
      <t xml:space="preserve"> and </t>
    </r>
    <r>
      <rPr>
        <i/>
        <sz val="10"/>
        <rFont val="Arial"/>
        <family val="2"/>
      </rPr>
      <t xml:space="preserve">Setting up Camp </t>
    </r>
    <r>
      <rPr>
        <sz val="10"/>
        <rFont val="Arial"/>
        <family val="2"/>
      </rPr>
      <t>concerts</t>
    </r>
  </si>
  <si>
    <r>
      <t xml:space="preserve">Parking at Wellington Airport for Christchurch trip to attend NZSO </t>
    </r>
    <r>
      <rPr>
        <i/>
        <sz val="10"/>
        <rFont val="Arial"/>
        <family val="2"/>
      </rPr>
      <t>The Soldier's Tale</t>
    </r>
    <r>
      <rPr>
        <sz val="10"/>
        <rFont val="Arial"/>
        <family val="2"/>
      </rPr>
      <t xml:space="preserve"> and </t>
    </r>
    <r>
      <rPr>
        <i/>
        <sz val="10"/>
        <rFont val="Arial"/>
        <family val="2"/>
      </rPr>
      <t>Setting up Camp</t>
    </r>
    <r>
      <rPr>
        <sz val="10"/>
        <rFont val="Arial"/>
        <family val="2"/>
      </rPr>
      <t xml:space="preserve"> concerts</t>
    </r>
  </si>
  <si>
    <r>
      <t xml:space="preserve">Parking at Wellington Airport for trip to Auckland to attend donor meetings and NZSO </t>
    </r>
    <r>
      <rPr>
        <i/>
        <sz val="10"/>
        <rFont val="Arial"/>
        <family val="2"/>
      </rPr>
      <t>Firebird</t>
    </r>
    <r>
      <rPr>
        <sz val="10"/>
        <rFont val="Arial"/>
        <family val="2"/>
      </rPr>
      <t xml:space="preserve"> concert</t>
    </r>
  </si>
  <si>
    <t>Parking at Wellington Airport for trip to Auckland to attend NZSO Foundation Board meeting and donor meeting</t>
  </si>
  <si>
    <t xml:space="preserve">Dinner for 2 </t>
  </si>
  <si>
    <t>Parking at Wellington Airport for trip to Auckland to attend business meeting with Auckland Live</t>
  </si>
  <si>
    <r>
      <t xml:space="preserve">Parking at Wellington Airport for Auckland trip to attend NZSO </t>
    </r>
    <r>
      <rPr>
        <i/>
        <sz val="10"/>
        <rFont val="Arial"/>
        <family val="2"/>
      </rPr>
      <t xml:space="preserve">Fantastique </t>
    </r>
    <r>
      <rPr>
        <sz val="10"/>
        <rFont val="Arial"/>
        <family val="2"/>
      </rPr>
      <t>concert</t>
    </r>
  </si>
  <si>
    <r>
      <t xml:space="preserve">Accommodation: Auckland (20 May) - to attend business meetings and NZSO </t>
    </r>
    <r>
      <rPr>
        <i/>
        <sz val="10"/>
        <rFont val="Arial"/>
        <family val="2"/>
      </rPr>
      <t>Fantastique</t>
    </r>
    <r>
      <rPr>
        <sz val="10"/>
        <rFont val="Arial"/>
        <family val="2"/>
      </rPr>
      <t xml:space="preserve"> concert</t>
    </r>
  </si>
  <si>
    <t>Magazine subscription to follow cultural events</t>
  </si>
  <si>
    <t>Lunch for 4</t>
  </si>
  <si>
    <r>
      <t xml:space="preserve">Parking at Wellington Airport to attend NZSO </t>
    </r>
    <r>
      <rPr>
        <i/>
        <sz val="10"/>
        <rFont val="Arial"/>
        <family val="2"/>
      </rPr>
      <t>Fantastique</t>
    </r>
    <r>
      <rPr>
        <sz val="10"/>
        <rFont val="Arial"/>
        <family val="2"/>
      </rPr>
      <t xml:space="preserve"> and</t>
    </r>
    <r>
      <rPr>
        <i/>
        <sz val="10"/>
        <rFont val="Arial"/>
        <family val="2"/>
      </rPr>
      <t xml:space="preserve"> Alien Weaponry</t>
    </r>
    <r>
      <rPr>
        <sz val="10"/>
        <rFont val="Arial"/>
        <family val="2"/>
      </rPr>
      <t xml:space="preserve"> concerts</t>
    </r>
  </si>
  <si>
    <r>
      <t xml:space="preserve">Catering for donor meeting and NZSO </t>
    </r>
    <r>
      <rPr>
        <i/>
        <sz val="10"/>
        <color theme="1"/>
        <rFont val="Arial"/>
        <family val="2"/>
      </rPr>
      <t>Alien Weaponry</t>
    </r>
    <r>
      <rPr>
        <sz val="10"/>
        <color theme="1"/>
        <rFont val="Arial"/>
        <family val="2"/>
      </rPr>
      <t xml:space="preserve"> concert cancellation meeting</t>
    </r>
  </si>
  <si>
    <t>Catering for 6</t>
  </si>
  <si>
    <t xml:space="preserve">Flight change cost to attend APOA meeting in Auckland on 16 July </t>
  </si>
  <si>
    <t>Airfares cost</t>
  </si>
  <si>
    <t>Donor hosting regarding NZSO Education project</t>
  </si>
  <si>
    <t>Books x3</t>
  </si>
  <si>
    <t>Working dinner with candidate for Director role</t>
  </si>
  <si>
    <t>Taxicharge: to meeting with NZSO Conductor</t>
  </si>
  <si>
    <t>Parking at Wellington Airport for trip to Nelson for donor meeting</t>
  </si>
  <si>
    <t>Working dinner with NZSO Senior Manager</t>
  </si>
  <si>
    <t>Thank you gift for L.Crawford for Te Reo Maori guidance</t>
  </si>
  <si>
    <t>Working lunch with Wellington NZ Event Sales and Planning Manager and NZSO Senior Manager *disclosing cost to the NZSO</t>
  </si>
  <si>
    <t>Working lunch with Digital Strategist and NZSO Head of Development</t>
  </si>
  <si>
    <t>Thank you dinner for NZSO Foundation Board member with NZSO Head of Development for sponsorship work</t>
  </si>
  <si>
    <t>Taxi: Auckland Airport to Accommodation transfer</t>
  </si>
  <si>
    <t>Taxi: Accommodation to Auckland Airport transfer</t>
  </si>
  <si>
    <t>Accommodation: (12-13 May) to attend business meeting with Auckland Live</t>
  </si>
  <si>
    <t>Return Flights: Wellington to Auckland (12-13 May) to attend business meeting with Auckland Live</t>
  </si>
  <si>
    <t>Taxi: to donor meeting with NZSO Head of Development</t>
  </si>
  <si>
    <r>
      <t xml:space="preserve">Petrol for car hire Wellington to Napier (16-19 April) - to attend NZSO </t>
    </r>
    <r>
      <rPr>
        <i/>
        <sz val="10"/>
        <rFont val="Arial"/>
        <family val="2"/>
      </rPr>
      <t>Four Seasons</t>
    </r>
    <r>
      <rPr>
        <sz val="10"/>
        <rFont val="Arial"/>
        <family val="2"/>
      </rPr>
      <t xml:space="preserve">, </t>
    </r>
    <r>
      <rPr>
        <i/>
        <sz val="10"/>
        <rFont val="Arial"/>
        <family val="2"/>
      </rPr>
      <t>Firebird</t>
    </r>
    <r>
      <rPr>
        <sz val="10"/>
        <rFont val="Arial"/>
        <family val="2"/>
      </rPr>
      <t xml:space="preserve"> and </t>
    </r>
    <r>
      <rPr>
        <i/>
        <sz val="10"/>
        <rFont val="Arial"/>
        <family val="2"/>
      </rPr>
      <t>Broadway Matinée</t>
    </r>
    <r>
      <rPr>
        <sz val="10"/>
        <rFont val="Arial"/>
        <family val="2"/>
      </rPr>
      <t xml:space="preserve"> concerts</t>
    </r>
  </si>
  <si>
    <t>Morning tea for 2</t>
  </si>
  <si>
    <t>Coffee for 2</t>
  </si>
  <si>
    <t>Meeting with NZSO Board Chair</t>
  </si>
  <si>
    <r>
      <t xml:space="preserve">Taxi: Following NZSO </t>
    </r>
    <r>
      <rPr>
        <i/>
        <sz val="10"/>
        <rFont val="Arial"/>
        <family val="2"/>
      </rPr>
      <t>Goldberg</t>
    </r>
    <r>
      <rPr>
        <sz val="10"/>
        <rFont val="Arial"/>
        <family val="2"/>
      </rPr>
      <t xml:space="preserve"> concert</t>
    </r>
  </si>
  <si>
    <t>Taxi: to Parliamentary function</t>
  </si>
  <si>
    <t>Uber: following dinner with the Ambassador for Peru</t>
  </si>
  <si>
    <t>Uber: to meet with MartinJenkins</t>
  </si>
  <si>
    <t>Uber: to meet with NZSO soloist</t>
  </si>
  <si>
    <t>Uber: to dinner with NZSO Conductor</t>
  </si>
  <si>
    <t>Uber: to CAPE function</t>
  </si>
  <si>
    <t>Uber: to dinner with NZSO guest Conductor</t>
  </si>
  <si>
    <t>Uber: following dinner with NZSO guest Conductor</t>
  </si>
  <si>
    <t>Uber: to meeting with NZSO Foundation Board member</t>
  </si>
  <si>
    <t>Taxi: following meeting with Wellington City Council</t>
  </si>
  <si>
    <t>Taxi: to Artist Hosting for NZSO soloist S.De Pledge</t>
  </si>
  <si>
    <t>Taxicharge: following Artist Hosting for NZSO soloist S.De Pledge</t>
  </si>
  <si>
    <t>Uber: to meeting with Te Papa CE</t>
  </si>
  <si>
    <t>Uber: to working dinner with CNZ CE</t>
  </si>
  <si>
    <t>Uber: following working dinner with CNZ CE</t>
  </si>
  <si>
    <t>Uber: following meeting with marketing consultants</t>
  </si>
  <si>
    <t>Uber: to Artist Hosting for NZSO soloist</t>
  </si>
  <si>
    <t>Uber: following Artist Hosting for NZSO soloist</t>
  </si>
  <si>
    <t>Meeting with New Zealand Film Commission's Head of International Screen Attraction</t>
  </si>
  <si>
    <t xml:space="preserve">Breakfast for 2 </t>
  </si>
  <si>
    <r>
      <t xml:space="preserve">Uber: to NZSO </t>
    </r>
    <r>
      <rPr>
        <i/>
        <sz val="10"/>
        <rFont val="Arial"/>
        <family val="2"/>
      </rPr>
      <t>Bach</t>
    </r>
    <r>
      <rPr>
        <sz val="10"/>
        <rFont val="Arial"/>
        <family val="2"/>
      </rPr>
      <t xml:space="preserve"> concert</t>
    </r>
  </si>
  <si>
    <r>
      <t xml:space="preserve">Uber: following NZSO </t>
    </r>
    <r>
      <rPr>
        <i/>
        <sz val="10"/>
        <rFont val="Arial"/>
        <family val="2"/>
      </rPr>
      <t>Bach</t>
    </r>
    <r>
      <rPr>
        <sz val="10"/>
        <rFont val="Arial"/>
        <family val="2"/>
      </rPr>
      <t xml:space="preserve"> concert</t>
    </r>
  </si>
  <si>
    <r>
      <t xml:space="preserve">Uber: following NZSO </t>
    </r>
    <r>
      <rPr>
        <i/>
        <sz val="10"/>
        <rFont val="Arial"/>
        <family val="2"/>
      </rPr>
      <t xml:space="preserve">Kabarett </t>
    </r>
    <r>
      <rPr>
        <sz val="10"/>
        <rFont val="Arial"/>
        <family val="2"/>
      </rPr>
      <t>concert</t>
    </r>
  </si>
  <si>
    <r>
      <t xml:space="preserve">Uber: to NZSO </t>
    </r>
    <r>
      <rPr>
        <i/>
        <sz val="10"/>
        <rFont val="Arial"/>
        <family val="2"/>
      </rPr>
      <t>Spectacular</t>
    </r>
    <r>
      <rPr>
        <sz val="10"/>
        <rFont val="Arial"/>
        <family val="2"/>
      </rPr>
      <t xml:space="preserve"> concert</t>
    </r>
  </si>
  <si>
    <t>Uber: following Todd Young Composers event</t>
  </si>
  <si>
    <t>Uber: following Wellington Arts Sector Dinner event</t>
  </si>
  <si>
    <t>Uber: to Wellington Arts Sector Dinner event</t>
  </si>
  <si>
    <t>Uber: to NZSO Staff Christmas Function</t>
  </si>
  <si>
    <t>Uber: following NZSO Staff Christmas function</t>
  </si>
  <si>
    <t>Working dinner with Miramar Creative Director, NZSO Foundation Board Chair and Wellington Club General Manager *disclosing cost to the NZSO</t>
  </si>
  <si>
    <t>Wine x1</t>
  </si>
  <si>
    <t>Staff goodwill: Dinner after Lilburn Lecture with NZSO Head of Artistic</t>
  </si>
  <si>
    <r>
      <t xml:space="preserve">Staff goodwill: post NZSO </t>
    </r>
    <r>
      <rPr>
        <i/>
        <sz val="10"/>
        <rFont val="Arial"/>
        <family val="2"/>
      </rPr>
      <t xml:space="preserve">Spectacular </t>
    </r>
    <r>
      <rPr>
        <sz val="10"/>
        <rFont val="Arial"/>
        <family val="2"/>
      </rPr>
      <t>concert launch and farewell of three NZSO Players</t>
    </r>
  </si>
  <si>
    <r>
      <t xml:space="preserve">Staff goodwill: post NZSO </t>
    </r>
    <r>
      <rPr>
        <i/>
        <sz val="10"/>
        <rFont val="Arial"/>
        <family val="2"/>
      </rPr>
      <t>Spectacular</t>
    </r>
    <r>
      <rPr>
        <sz val="10"/>
        <rFont val="Arial"/>
        <family val="2"/>
      </rPr>
      <t xml:space="preserve"> concert launch and farewell of three NZSO Players</t>
    </r>
  </si>
  <si>
    <t>Coffee for 4</t>
  </si>
  <si>
    <t>Uber: to meeting with NZSO Auckland Representative to thank him for 15 years service</t>
  </si>
  <si>
    <t>Uber: to National Music Centre CGG meeting</t>
  </si>
  <si>
    <r>
      <t xml:space="preserve">Uber: following RNZB </t>
    </r>
    <r>
      <rPr>
        <i/>
        <sz val="10"/>
        <rFont val="Arial"/>
        <family val="2"/>
      </rPr>
      <t xml:space="preserve">Hansel and Gretel </t>
    </r>
    <r>
      <rPr>
        <sz val="10"/>
        <rFont val="Arial"/>
        <family val="2"/>
      </rPr>
      <t>ballet</t>
    </r>
  </si>
  <si>
    <t>Uber: following NZSO NYO concert and awards ceremony</t>
  </si>
  <si>
    <t>Thank you gifts to donors for hosting dinner</t>
  </si>
  <si>
    <t>Books x2</t>
  </si>
  <si>
    <t>Thank you gifts for G.Bishop for work on NZSO Storytime</t>
  </si>
  <si>
    <t>Wine x2</t>
  </si>
  <si>
    <t>NZ Herald Premium - Annual online subscription</t>
  </si>
  <si>
    <t>Subscription fees</t>
  </si>
  <si>
    <t>Pens for office use</t>
  </si>
  <si>
    <t>Pens</t>
  </si>
  <si>
    <t>Pens and tape for office use</t>
  </si>
  <si>
    <t>Pens, tape</t>
  </si>
  <si>
    <t>The Herald - to read article on NZSO</t>
  </si>
  <si>
    <t>Newspaper</t>
  </si>
  <si>
    <t>The Listener - to prepare for interview with Clare de Lore</t>
  </si>
  <si>
    <t>Magazine</t>
  </si>
  <si>
    <t>Catering for 4</t>
  </si>
  <si>
    <t>Working dinner with Director candidate</t>
  </si>
  <si>
    <t>Welcome gift for G.New - NZSO guest Conductor</t>
  </si>
  <si>
    <t>Artist Hosting dinner for M.Harth Bedoya - NZSO guest Conductor</t>
  </si>
  <si>
    <t>Artist gift for M.Harth Bedoya - NZSO guest Conductor</t>
  </si>
  <si>
    <t>Artist Hosting J.Judd - NZSO guest Conductor</t>
  </si>
  <si>
    <t>Thank you gift for J.Judd - NZSO guest Conductor</t>
  </si>
  <si>
    <r>
      <t xml:space="preserve">Artist hosting for S.De Pledge - NZSO </t>
    </r>
    <r>
      <rPr>
        <i/>
        <sz val="10"/>
        <rFont val="Arial"/>
        <family val="2"/>
      </rPr>
      <t>'Carnival'</t>
    </r>
    <r>
      <rPr>
        <sz val="10"/>
        <rFont val="Arial"/>
        <family val="2"/>
      </rPr>
      <t xml:space="preserve"> soloist</t>
    </r>
  </si>
  <si>
    <t>Donor hosting *all food covered personally by CE</t>
  </si>
  <si>
    <r>
      <t xml:space="preserve">Thank you gift for D.Irons - NZSO </t>
    </r>
    <r>
      <rPr>
        <i/>
        <sz val="10"/>
        <color theme="1"/>
        <rFont val="Arial"/>
        <family val="2"/>
      </rPr>
      <t>'Firebird'</t>
    </r>
    <r>
      <rPr>
        <sz val="10"/>
        <color theme="1"/>
        <rFont val="Arial"/>
        <family val="2"/>
      </rPr>
      <t xml:space="preserve"> soloist</t>
    </r>
  </si>
  <si>
    <r>
      <t>Artist hosting for D.Irons - NZSO</t>
    </r>
    <r>
      <rPr>
        <i/>
        <sz val="10"/>
        <color theme="1"/>
        <rFont val="Arial"/>
        <family val="2"/>
      </rPr>
      <t xml:space="preserve"> 'Firebird'</t>
    </r>
    <r>
      <rPr>
        <sz val="10"/>
        <color theme="1"/>
        <rFont val="Arial"/>
        <family val="2"/>
      </rPr>
      <t xml:space="preserve"> soloist *disclosing cost to the NZSO</t>
    </r>
  </si>
  <si>
    <t xml:space="preserve">Thank you gift for H.Mathieson - NZSO guest Conductor </t>
  </si>
  <si>
    <t>Working breakfast with D.Marsh - SOUNZ CE</t>
  </si>
  <si>
    <t>Artist hosting for H.Mathieson - NZSO guest Conductor *disclosing cost to the NZSO</t>
  </si>
  <si>
    <t>Thank you gift to Proximity Wellington Social Media Strategist and Community Manager for guidance with NZSO Community Manager interviews</t>
  </si>
  <si>
    <t>Meeting with RNZB CE *disclosing cost to the NZSO</t>
  </si>
  <si>
    <t>Working lunch with RNZB CE</t>
  </si>
  <si>
    <t>Working lunch with RNZB Board Chair</t>
  </si>
  <si>
    <t>Working breakfast with Te Papa CE</t>
  </si>
  <si>
    <t>Meeting with WCC CE</t>
  </si>
  <si>
    <t>Staff goodwill: Dinner with NZSO Head of Development post concert</t>
  </si>
  <si>
    <t>Staff goodwill: thank you to NZSO Senior Manager and NZSO Player for education work</t>
  </si>
  <si>
    <t>Working dinner regarding potential Te Reo Maori collaboration with representative and NZSO Senior Manager</t>
  </si>
  <si>
    <t>Working lunch with Collaboration Governance Group representative</t>
  </si>
  <si>
    <r>
      <t>Artist Hosting for S.De Pledge NZSO '</t>
    </r>
    <r>
      <rPr>
        <i/>
        <sz val="10"/>
        <rFont val="Arial"/>
        <family val="2"/>
      </rPr>
      <t>Spectacular</t>
    </r>
    <r>
      <rPr>
        <sz val="10"/>
        <rFont val="Arial"/>
        <family val="2"/>
      </rPr>
      <t>' soloist</t>
    </r>
  </si>
  <si>
    <r>
      <t xml:space="preserve">Artist Hosting for S.O'Neill NZSO </t>
    </r>
    <r>
      <rPr>
        <i/>
        <sz val="10"/>
        <rFont val="Arial"/>
        <family val="2"/>
      </rPr>
      <t>'Spirit'</t>
    </r>
    <r>
      <rPr>
        <sz val="10"/>
        <rFont val="Arial"/>
        <family val="2"/>
      </rPr>
      <t xml:space="preserve"> soloist</t>
    </r>
  </si>
  <si>
    <t xml:space="preserve">Thank you gift for RNZ CE </t>
  </si>
  <si>
    <t>Thank you gift for Wellington NZ CE</t>
  </si>
  <si>
    <t>Thank you gift for Radio Active Managing Director</t>
  </si>
  <si>
    <t>Thank you to Director of the New Zealand School of Music</t>
  </si>
  <si>
    <t>Working dinner with National Librarian</t>
  </si>
  <si>
    <t>Working lunch with Wellington NZ CE</t>
  </si>
  <si>
    <r>
      <t>Artist Hosting for E.Pearson NZSO</t>
    </r>
    <r>
      <rPr>
        <i/>
        <sz val="10"/>
        <rFont val="Arial"/>
        <family val="2"/>
      </rPr>
      <t xml:space="preserve"> 'Monumental'</t>
    </r>
    <r>
      <rPr>
        <sz val="10"/>
        <rFont val="Arial"/>
        <family val="2"/>
      </rPr>
      <t xml:space="preserve"> soloist</t>
    </r>
  </si>
  <si>
    <t>Working lunch with NZ Opera Board Chair and guest</t>
  </si>
  <si>
    <t>Thank you gift for Deputy Public Service Commissioner</t>
  </si>
  <si>
    <t>Thank you gift for Otago School of Performing Arts Co-ordinator of Classical Music Performance  *disclosing cost to the NZSO</t>
  </si>
  <si>
    <t>Thank you gift to donors for hosting dinner</t>
  </si>
  <si>
    <t>Thank you gift for Mission Estate CE</t>
  </si>
  <si>
    <t>Thank you gift for Accuro Insurance CE</t>
  </si>
  <si>
    <t>Meeting with Pro Vice Chancellor Humanities and Education, Senior Project Manager and NZSO Head of Projects regarding the National Music Centre</t>
  </si>
  <si>
    <t>Working dinner with Orchestra Wellington General Manager</t>
  </si>
  <si>
    <r>
      <t xml:space="preserve">Staff goodwill: Dinner with NZSO Head of Development following </t>
    </r>
    <r>
      <rPr>
        <i/>
        <sz val="10"/>
        <color theme="1"/>
        <rFont val="Arial"/>
        <family val="2"/>
      </rPr>
      <t xml:space="preserve">Broadway Matinée </t>
    </r>
    <r>
      <rPr>
        <sz val="10"/>
        <color theme="1"/>
        <rFont val="Arial"/>
        <family val="2"/>
      </rPr>
      <t>concert *disclosing cost to the NZSO</t>
    </r>
  </si>
  <si>
    <t>Working dinner with Wellington City Council Councillor and NZSO Head of Projects regarding the National Music Centre *disclosing cost to the NZSO</t>
  </si>
  <si>
    <t>Thank you gift for NZSO Christchurch representative</t>
  </si>
  <si>
    <t>Working lunch with NZSO Christchurch representative *disclosing cost to the NZSO</t>
  </si>
  <si>
    <t>Working lunch with NZ Rugby Commercial and Marketing Communications Manager, guest and NZSO Head of Development</t>
  </si>
  <si>
    <t>Working breakfast with Strategic Communications Advisor</t>
  </si>
  <si>
    <t>Meeting with Strategic Communications Advisor</t>
  </si>
  <si>
    <t>Working dinner with Business Partner *disclosing cost to the NZSO</t>
  </si>
  <si>
    <t>Working lunch following Ministerial visit to the Orchestra with NZSO Board member, NZSO Head of Development and Business Partner</t>
  </si>
  <si>
    <t>Working breakfast with Business Partner</t>
  </si>
  <si>
    <t>Working dinner with Business Partner</t>
  </si>
  <si>
    <t>Thank you gift for Wellington City Councillor</t>
  </si>
  <si>
    <t>Working dinner with NZSO Concertmaster and Cabinet Minister *disclosing cost to the NZSO</t>
  </si>
  <si>
    <t>Thank you gifts to donors, NZSO Foundation member and welcome gift for NZSO Director</t>
  </si>
  <si>
    <t>Taxicharge: to meeting with NZSO Head of Development</t>
  </si>
  <si>
    <t>Thank you gift for RNZB Board Chair</t>
  </si>
  <si>
    <r>
      <t xml:space="preserve">Accommodation: (7-8 April) to attend Orchestra Wellington meeting and NZSO </t>
    </r>
    <r>
      <rPr>
        <i/>
        <sz val="10"/>
        <rFont val="Arial"/>
        <family val="2"/>
      </rPr>
      <t xml:space="preserve">Firebird </t>
    </r>
    <r>
      <rPr>
        <sz val="10"/>
        <rFont val="Arial"/>
        <family val="2"/>
      </rPr>
      <t>concert</t>
    </r>
  </si>
  <si>
    <t>Accommodation x2 nights</t>
  </si>
  <si>
    <t>Accommodation: (1-3 March) to attend Artist Hosting for J.Judd NZSO guest Conductor on 1 March and working dinner with Wellington City Councillor and MP on 2 March</t>
  </si>
  <si>
    <t>Cullen Breakfast Club Event with NZSO Board Chair, NZSO Board member, NZSO Head of Development and Pro Vice-Chancellor of Humanities and Social Sciences - VUW</t>
  </si>
  <si>
    <t>Donor hosting with NZSO Player, guest and NZSO Fundraising Executive *disclosing cost to the NZSO</t>
  </si>
  <si>
    <t>Artist Hosting for G.New - NZSO guest Conductor</t>
  </si>
  <si>
    <t>Staff goodwill: meeting with NZSO Head of Marketing</t>
  </si>
  <si>
    <t>Working dinner with Metro Magazine Publisher</t>
  </si>
  <si>
    <t>Staff goodwill: NZSO Players meeting</t>
  </si>
  <si>
    <r>
      <t xml:space="preserve">Donor hosting during NZSO </t>
    </r>
    <r>
      <rPr>
        <i/>
        <sz val="10"/>
        <color theme="1"/>
        <rFont val="Arial"/>
        <family val="2"/>
      </rPr>
      <t xml:space="preserve">Four Seasons, </t>
    </r>
    <r>
      <rPr>
        <sz val="10"/>
        <color theme="1"/>
        <rFont val="Arial"/>
        <family val="2"/>
      </rPr>
      <t>NZSO</t>
    </r>
    <r>
      <rPr>
        <i/>
        <sz val="10"/>
        <color theme="1"/>
        <rFont val="Arial"/>
        <family val="2"/>
      </rPr>
      <t xml:space="preserve"> Firebird </t>
    </r>
    <r>
      <rPr>
        <sz val="10"/>
        <color theme="1"/>
        <rFont val="Arial"/>
        <family val="2"/>
      </rPr>
      <t>and</t>
    </r>
    <r>
      <rPr>
        <i/>
        <sz val="10"/>
        <color theme="1"/>
        <rFont val="Arial"/>
        <family val="2"/>
      </rPr>
      <t xml:space="preserve"> </t>
    </r>
    <r>
      <rPr>
        <sz val="10"/>
        <color theme="1"/>
        <rFont val="Arial"/>
        <family val="2"/>
      </rPr>
      <t xml:space="preserve">NZSO </t>
    </r>
    <r>
      <rPr>
        <i/>
        <sz val="10"/>
        <color theme="1"/>
        <rFont val="Arial"/>
        <family val="2"/>
      </rPr>
      <t xml:space="preserve">Broadway Matinée concerts </t>
    </r>
    <r>
      <rPr>
        <sz val="10"/>
        <color theme="1"/>
        <rFont val="Arial"/>
        <family val="2"/>
      </rPr>
      <t>in Napier with 17 donors/sponsors, NZSO Head of Development, NZSO Head of Marketing and NZSO Fundraising Executive</t>
    </r>
  </si>
  <si>
    <t>Meeting with Wellington City Council Manager CCOs and City Growth Projects, NZSO Concertmaster and NZSO Player regarding the Wellington Town Hall project</t>
  </si>
  <si>
    <t>Sport NZ</t>
  </si>
  <si>
    <t>NZ Trio</t>
  </si>
  <si>
    <t>U.S. Embassy</t>
  </si>
  <si>
    <t>The Arts Foundation</t>
  </si>
  <si>
    <r>
      <t>Event tickets x2 (</t>
    </r>
    <r>
      <rPr>
        <i/>
        <sz val="10"/>
        <color theme="1"/>
        <rFont val="Arial"/>
        <family val="2"/>
      </rPr>
      <t>Triumph</t>
    </r>
    <r>
      <rPr>
        <sz val="10"/>
        <color theme="1"/>
        <rFont val="Arial"/>
        <family val="2"/>
      </rPr>
      <t xml:space="preserve"> - Wellington)</t>
    </r>
  </si>
  <si>
    <t>Orchestra Wellington</t>
  </si>
  <si>
    <r>
      <t>Event tickets x2 (</t>
    </r>
    <r>
      <rPr>
        <i/>
        <sz val="10"/>
        <color theme="1"/>
        <rFont val="Arial"/>
        <family val="2"/>
      </rPr>
      <t>A Superhero Experience</t>
    </r>
    <r>
      <rPr>
        <sz val="10"/>
        <color theme="1"/>
        <rFont val="Arial"/>
        <family val="2"/>
      </rPr>
      <t xml:space="preserve"> - Wellington)</t>
    </r>
  </si>
  <si>
    <r>
      <t>Event tickets x2 (</t>
    </r>
    <r>
      <rPr>
        <i/>
        <sz val="10"/>
        <color theme="1"/>
        <rFont val="Arial"/>
        <family val="2"/>
      </rPr>
      <t xml:space="preserve">Virtuoso Voices </t>
    </r>
    <r>
      <rPr>
        <sz val="10"/>
        <color theme="1"/>
        <rFont val="Arial"/>
        <family val="2"/>
      </rPr>
      <t>- Wellington)</t>
    </r>
  </si>
  <si>
    <r>
      <t>Invitation x2 (</t>
    </r>
    <r>
      <rPr>
        <i/>
        <sz val="10"/>
        <color theme="1"/>
        <rFont val="Arial"/>
        <family val="2"/>
      </rPr>
      <t>U.S. Ambassador &amp; Miramar Creative Reception</t>
    </r>
    <r>
      <rPr>
        <sz val="10"/>
        <color theme="1"/>
        <rFont val="Arial"/>
        <family val="2"/>
      </rPr>
      <t xml:space="preserve"> - Wellington)</t>
    </r>
  </si>
  <si>
    <r>
      <t>Invitation for x1 (</t>
    </r>
    <r>
      <rPr>
        <i/>
        <sz val="10"/>
        <color theme="1"/>
        <rFont val="Arial"/>
        <family val="2"/>
      </rPr>
      <t>Arts Foundation 2020 Celebration</t>
    </r>
    <r>
      <rPr>
        <sz val="10"/>
        <color theme="1"/>
        <rFont val="Arial"/>
        <family val="2"/>
      </rPr>
      <t xml:space="preserve"> - Wellington)</t>
    </r>
  </si>
  <si>
    <r>
      <t>Invitation x1 (</t>
    </r>
    <r>
      <rPr>
        <i/>
        <sz val="10"/>
        <color theme="1"/>
        <rFont val="Arial"/>
        <family val="2"/>
      </rPr>
      <t xml:space="preserve">Farewell Cocktail Reception - Peter Miskimmin, Chief Executive Sport NZ </t>
    </r>
    <r>
      <rPr>
        <sz val="10"/>
        <color theme="1"/>
        <rFont val="Arial"/>
        <family val="2"/>
      </rPr>
      <t>- Wellington)</t>
    </r>
  </si>
  <si>
    <r>
      <t>Invitation x2 (</t>
    </r>
    <r>
      <rPr>
        <i/>
        <sz val="10"/>
        <color theme="1"/>
        <rFont val="Arial"/>
        <family val="2"/>
      </rPr>
      <t>Arts Foundation ICONs Government House Event</t>
    </r>
    <r>
      <rPr>
        <sz val="10"/>
        <color theme="1"/>
        <rFont val="Arial"/>
        <family val="2"/>
      </rPr>
      <t xml:space="preserve"> - Wellington)</t>
    </r>
  </si>
  <si>
    <r>
      <t>Invitation x1 (</t>
    </r>
    <r>
      <rPr>
        <i/>
        <sz val="10"/>
        <color theme="1"/>
        <rFont val="Arial"/>
        <family val="2"/>
      </rPr>
      <t>Wellington Arts and Culture sector get-together</t>
    </r>
    <r>
      <rPr>
        <sz val="10"/>
        <color theme="1"/>
        <rFont val="Arial"/>
        <family val="2"/>
      </rPr>
      <t xml:space="preserve"> - Wellington)</t>
    </r>
  </si>
  <si>
    <r>
      <t>Event ticket x1 (</t>
    </r>
    <r>
      <rPr>
        <i/>
        <sz val="10"/>
        <color theme="1"/>
        <rFont val="Arial"/>
        <family val="2"/>
      </rPr>
      <t>NZTrio 2021 Season Launch</t>
    </r>
    <r>
      <rPr>
        <sz val="10"/>
        <color theme="1"/>
        <rFont val="Arial"/>
        <family val="2"/>
      </rPr>
      <t xml:space="preserve"> - Wellington)</t>
    </r>
  </si>
  <si>
    <r>
      <t>Invitation x2 (</t>
    </r>
    <r>
      <rPr>
        <i/>
        <sz val="10"/>
        <color theme="1"/>
        <rFont val="Arial"/>
        <family val="2"/>
      </rPr>
      <t>"My Mother the War Hero – I’ll tell you this for nothing" Government House Reception -</t>
    </r>
    <r>
      <rPr>
        <sz val="10"/>
        <color theme="1"/>
        <rFont val="Arial"/>
        <family val="2"/>
      </rPr>
      <t xml:space="preserve"> Wellington</t>
    </r>
    <r>
      <rPr>
        <i/>
        <sz val="10"/>
        <color theme="1"/>
        <rFont val="Arial"/>
        <family val="2"/>
      </rPr>
      <t>)</t>
    </r>
  </si>
  <si>
    <t>Government House</t>
  </si>
  <si>
    <r>
      <t>Invitation x1 (</t>
    </r>
    <r>
      <rPr>
        <i/>
        <sz val="10"/>
        <color theme="1"/>
        <rFont val="Arial"/>
        <family val="2"/>
      </rPr>
      <t>New Zealand Symphony Orchestra Reception at Government House</t>
    </r>
    <r>
      <rPr>
        <sz val="10"/>
        <color theme="1"/>
        <rFont val="Arial"/>
        <family val="2"/>
      </rPr>
      <t xml:space="preserve"> - Wellington)</t>
    </r>
  </si>
  <si>
    <r>
      <t>Event tickets x2</t>
    </r>
    <r>
      <rPr>
        <i/>
        <sz val="10"/>
        <color theme="1"/>
        <rFont val="Arial"/>
        <family val="2"/>
      </rPr>
      <t xml:space="preserve"> (‘Lacrimosa Dies Illa’ Film Premiere - Wellington)</t>
    </r>
  </si>
  <si>
    <t>Holocaust Centre of New Zealand</t>
  </si>
  <si>
    <r>
      <t>Invitation x1 (</t>
    </r>
    <r>
      <rPr>
        <i/>
        <sz val="10"/>
        <color theme="1"/>
        <rFont val="Arial"/>
        <family val="2"/>
      </rPr>
      <t>Piera McArthur's exhibition:
'The Death and Resurrection of Luigi Spinelli’</t>
    </r>
    <r>
      <rPr>
        <sz val="10"/>
        <color theme="1"/>
        <rFont val="Arial"/>
        <family val="2"/>
      </rPr>
      <t xml:space="preserve"> - Wellington)</t>
    </r>
  </si>
  <si>
    <t xml:space="preserve">Exhibitions Gallery of Fine Art </t>
  </si>
  <si>
    <r>
      <t>Event tickets x2 (</t>
    </r>
    <r>
      <rPr>
        <i/>
        <sz val="10"/>
        <color theme="1"/>
        <rFont val="Arial"/>
        <family val="2"/>
      </rPr>
      <t xml:space="preserve">'Elling' </t>
    </r>
    <r>
      <rPr>
        <sz val="10"/>
        <color theme="1"/>
        <rFont val="Arial"/>
        <family val="2"/>
      </rPr>
      <t>Opening Night - Wellington)</t>
    </r>
  </si>
  <si>
    <t>Circa Theatre</t>
  </si>
  <si>
    <t>Accommodation: Whakatane (14 July) - to attend the Ministry for Culture and Heritage Innovation Fund collaboration meeting</t>
  </si>
  <si>
    <t>NO INFORMATION TO DISCLOSE</t>
  </si>
  <si>
    <t>Kinmen Kaoliang Liquor 70cl</t>
  </si>
  <si>
    <t>Taipei Economic and Cultural Office</t>
  </si>
  <si>
    <t>Subsequently regifted to NZSO Designer - 21.01.21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</si>
</sst>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
      <sz val="8"/>
      <name val="Arial"/>
      <family val="2"/>
    </font>
    <font>
      <i/>
      <sz val="1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4">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202">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0" fontId="0" fillId="11" borderId="4" xfId="0" applyFill="1" applyBorder="1" applyAlignment="1" applyProtection="1">
      <alignment vertical="center" wrapText="1"/>
      <protection locked="0"/>
    </xf>
    <xf numFmtId="0" fontId="0" fillId="11" borderId="0" xfId="0" applyFill="1" applyProtection="1">
      <protection locked="0"/>
    </xf>
    <xf numFmtId="167" fontId="0" fillId="11" borderId="0" xfId="0" applyNumberFormat="1" applyFill="1" applyProtection="1">
      <protection locked="0"/>
    </xf>
    <xf numFmtId="0" fontId="15" fillId="11" borderId="4" xfId="0" applyFont="1" applyFill="1" applyBorder="1" applyAlignment="1" applyProtection="1">
      <alignment vertical="center"/>
      <protection locked="0"/>
    </xf>
    <xf numFmtId="164" fontId="15" fillId="11" borderId="4" xfId="0" applyNumberFormat="1" applyFont="1" applyFill="1" applyBorder="1" applyAlignment="1" applyProtection="1">
      <alignment vertical="center"/>
      <protection locked="0"/>
    </xf>
    <xf numFmtId="164" fontId="15" fillId="11" borderId="0" xfId="0" applyNumberFormat="1" applyFont="1" applyFill="1" applyBorder="1" applyAlignment="1" applyProtection="1">
      <alignment vertical="center" wrapText="1"/>
      <protection locked="0"/>
    </xf>
    <xf numFmtId="0" fontId="0" fillId="11" borderId="0" xfId="0" applyFill="1" applyAlignment="1" applyProtection="1">
      <alignment wrapText="1"/>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xf numFmtId="167" fontId="15" fillId="11" borderId="2" xfId="0" applyNumberFormat="1" applyFont="1" applyFill="1" applyBorder="1" applyAlignment="1" applyProtection="1">
      <alignment vertical="center"/>
      <protection locked="0"/>
    </xf>
    <xf numFmtId="0" fontId="15" fillId="11" borderId="3" xfId="0" applyNumberFormat="1" applyFont="1" applyFill="1" applyBorder="1" applyAlignment="1" applyProtection="1">
      <alignment horizontal="left" vertical="center" wrapText="1"/>
      <protection locked="0"/>
    </xf>
    <xf numFmtId="0" fontId="0" fillId="10" borderId="9" xfId="0" applyFont="1" applyFill="1" applyBorder="1" applyAlignment="1" applyProtection="1">
      <alignment vertical="center" wrapText="1"/>
      <protection locked="0"/>
    </xf>
    <xf numFmtId="0" fontId="0" fillId="11" borderId="11" xfId="0" applyFont="1" applyFill="1" applyBorder="1" applyAlignment="1" applyProtection="1">
      <alignment vertical="center" wrapText="1"/>
      <protection locked="0"/>
    </xf>
    <xf numFmtId="0" fontId="0" fillId="11" borderId="12" xfId="0" applyFont="1" applyFill="1" applyBorder="1" applyAlignment="1" applyProtection="1">
      <alignment vertical="center" wrapText="1"/>
      <protection locked="0"/>
    </xf>
    <xf numFmtId="0" fontId="0" fillId="11" borderId="13" xfId="0" applyFill="1" applyBorder="1" applyAlignment="1" applyProtection="1">
      <alignment horizontal="left" vertical="center" wrapText="1"/>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00"/>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topLeftCell="A37" zoomScaleNormal="100" workbookViewId="0"/>
  </sheetViews>
  <sheetFormatPr defaultColWidth="0" defaultRowHeight="13.5" zeroHeight="1" x14ac:dyDescent="0.35"/>
  <cols>
    <col min="1" max="1" width="219.265625" style="70" customWidth="1"/>
    <col min="2" max="2" width="33.265625" style="69" customWidth="1"/>
    <col min="3" max="16384" width="8.73046875" style="16" hidden="1"/>
  </cols>
  <sheetData>
    <row r="1" spans="1:2" ht="23.25" customHeight="1" x14ac:dyDescent="0.35">
      <c r="A1" s="68" t="s">
        <v>0</v>
      </c>
    </row>
    <row r="2" spans="1:2" ht="33" customHeight="1" x14ac:dyDescent="0.35">
      <c r="A2" s="132" t="s">
        <v>1</v>
      </c>
    </row>
    <row r="3" spans="1:2" ht="17.25" customHeight="1" x14ac:dyDescent="0.35"/>
    <row r="4" spans="1:2" ht="23.25" customHeight="1" x14ac:dyDescent="0.35">
      <c r="A4" s="156" t="s">
        <v>2</v>
      </c>
    </row>
    <row r="5" spans="1:2" ht="17.25" customHeight="1" x14ac:dyDescent="0.35"/>
    <row r="6" spans="1:2" ht="23.25" customHeight="1" x14ac:dyDescent="0.35">
      <c r="A6" s="71" t="s">
        <v>3</v>
      </c>
    </row>
    <row r="7" spans="1:2" ht="17.25" customHeight="1" x14ac:dyDescent="0.35">
      <c r="A7" s="72" t="s">
        <v>4</v>
      </c>
    </row>
    <row r="8" spans="1:2" ht="17.25" customHeight="1" x14ac:dyDescent="0.35">
      <c r="A8" s="73" t="s">
        <v>5</v>
      </c>
    </row>
    <row r="9" spans="1:2" ht="17.25" customHeight="1" x14ac:dyDescent="0.35">
      <c r="A9" s="73"/>
    </row>
    <row r="10" spans="1:2" ht="23.25" customHeight="1" x14ac:dyDescent="0.35">
      <c r="A10" s="71" t="s">
        <v>6</v>
      </c>
      <c r="B10" s="105" t="s">
        <v>7</v>
      </c>
    </row>
    <row r="11" spans="1:2" ht="17.25" customHeight="1" x14ac:dyDescent="0.35">
      <c r="A11" s="74" t="s">
        <v>8</v>
      </c>
    </row>
    <row r="12" spans="1:2" ht="17.25" customHeight="1" x14ac:dyDescent="0.35">
      <c r="A12" s="73" t="s">
        <v>9</v>
      </c>
    </row>
    <row r="13" spans="1:2" ht="17.25" customHeight="1" x14ac:dyDescent="0.35">
      <c r="A13" s="73" t="s">
        <v>10</v>
      </c>
    </row>
    <row r="14" spans="1:2" ht="17.25" customHeight="1" x14ac:dyDescent="0.35">
      <c r="A14" s="75" t="s">
        <v>11</v>
      </c>
    </row>
    <row r="15" spans="1:2" ht="17.25" customHeight="1" x14ac:dyDescent="0.35">
      <c r="A15" s="73" t="s">
        <v>12</v>
      </c>
    </row>
    <row r="16" spans="1:2" ht="17.25" customHeight="1" x14ac:dyDescent="0.35">
      <c r="A16" s="73"/>
    </row>
    <row r="17" spans="1:1" ht="23.25" customHeight="1" x14ac:dyDescent="0.35">
      <c r="A17" s="71" t="s">
        <v>13</v>
      </c>
    </row>
    <row r="18" spans="1:1" ht="17.25" customHeight="1" x14ac:dyDescent="0.35">
      <c r="A18" s="75" t="s">
        <v>14</v>
      </c>
    </row>
    <row r="19" spans="1:1" ht="17.25" customHeight="1" x14ac:dyDescent="0.35">
      <c r="A19" s="75" t="s">
        <v>15</v>
      </c>
    </row>
    <row r="20" spans="1:1" ht="17.25" customHeight="1" x14ac:dyDescent="0.35">
      <c r="A20" s="101" t="s">
        <v>16</v>
      </c>
    </row>
    <row r="21" spans="1:1" ht="17.25" customHeight="1" x14ac:dyDescent="0.35">
      <c r="A21" s="76"/>
    </row>
    <row r="22" spans="1:1" ht="23.25" customHeight="1" x14ac:dyDescent="0.35">
      <c r="A22" s="71" t="s">
        <v>17</v>
      </c>
    </row>
    <row r="23" spans="1:1" ht="17.25" customHeight="1" x14ac:dyDescent="0.35">
      <c r="A23" s="76" t="s">
        <v>18</v>
      </c>
    </row>
    <row r="24" spans="1:1" ht="17.25" customHeight="1" x14ac:dyDescent="0.35">
      <c r="A24" s="76"/>
    </row>
    <row r="25" spans="1:1" ht="23.25" customHeight="1" x14ac:dyDescent="0.35">
      <c r="A25" s="71" t="s">
        <v>19</v>
      </c>
    </row>
    <row r="26" spans="1:1" ht="17.25" customHeight="1" x14ac:dyDescent="0.35">
      <c r="A26" s="77" t="s">
        <v>20</v>
      </c>
    </row>
    <row r="27" spans="1:1" ht="32.25" customHeight="1" x14ac:dyDescent="0.35">
      <c r="A27" s="75" t="s">
        <v>21</v>
      </c>
    </row>
    <row r="28" spans="1:1" ht="17.25" customHeight="1" x14ac:dyDescent="0.35">
      <c r="A28" s="77" t="s">
        <v>22</v>
      </c>
    </row>
    <row r="29" spans="1:1" ht="32.25" customHeight="1" x14ac:dyDescent="0.35">
      <c r="A29" s="75" t="s">
        <v>23</v>
      </c>
    </row>
    <row r="30" spans="1:1" ht="17.25" customHeight="1" x14ac:dyDescent="0.35">
      <c r="A30" s="77" t="s">
        <v>24</v>
      </c>
    </row>
    <row r="31" spans="1:1" ht="17.25" customHeight="1" x14ac:dyDescent="0.35">
      <c r="A31" s="75" t="s">
        <v>25</v>
      </c>
    </row>
    <row r="32" spans="1:1" ht="17.25" customHeight="1" x14ac:dyDescent="0.35">
      <c r="A32" s="77" t="s">
        <v>26</v>
      </c>
    </row>
    <row r="33" spans="1:1" ht="32.25" customHeight="1" x14ac:dyDescent="0.35">
      <c r="A33" s="78" t="s">
        <v>27</v>
      </c>
    </row>
    <row r="34" spans="1:1" ht="32.25" customHeight="1" x14ac:dyDescent="0.35">
      <c r="A34" s="79" t="s">
        <v>28</v>
      </c>
    </row>
    <row r="35" spans="1:1" ht="17.25" customHeight="1" x14ac:dyDescent="0.35">
      <c r="A35" s="77" t="s">
        <v>29</v>
      </c>
    </row>
    <row r="36" spans="1:1" ht="32.25" customHeight="1" x14ac:dyDescent="0.35">
      <c r="A36" s="75" t="s">
        <v>30</v>
      </c>
    </row>
    <row r="37" spans="1:1" ht="32.25" customHeight="1" x14ac:dyDescent="0.35">
      <c r="A37" s="78" t="s">
        <v>31</v>
      </c>
    </row>
    <row r="38" spans="1:1" ht="32.25" customHeight="1" x14ac:dyDescent="0.35">
      <c r="A38" s="75" t="s">
        <v>32</v>
      </c>
    </row>
    <row r="39" spans="1:1" ht="17.25" customHeight="1" x14ac:dyDescent="0.35">
      <c r="A39" s="79"/>
    </row>
    <row r="40" spans="1:1" ht="22.5" customHeight="1" x14ac:dyDescent="0.35">
      <c r="A40" s="71" t="s">
        <v>33</v>
      </c>
    </row>
    <row r="41" spans="1:1" ht="17.25" customHeight="1" x14ac:dyDescent="0.35">
      <c r="A41" s="84" t="s">
        <v>34</v>
      </c>
    </row>
    <row r="42" spans="1:1" ht="17.25" customHeight="1" x14ac:dyDescent="0.35">
      <c r="A42" s="80" t="s">
        <v>35</v>
      </c>
    </row>
    <row r="43" spans="1:1" ht="17.25" customHeight="1" x14ac:dyDescent="0.35">
      <c r="A43" s="81" t="s">
        <v>36</v>
      </c>
    </row>
    <row r="44" spans="1:1" ht="32.25" customHeight="1" x14ac:dyDescent="0.35">
      <c r="A44" s="81" t="s">
        <v>37</v>
      </c>
    </row>
    <row r="45" spans="1:1" ht="32.25" customHeight="1" x14ac:dyDescent="0.35">
      <c r="A45" s="81" t="s">
        <v>38</v>
      </c>
    </row>
    <row r="46" spans="1:1" ht="17.25" customHeight="1" x14ac:dyDescent="0.35">
      <c r="A46" s="82" t="s">
        <v>39</v>
      </c>
    </row>
    <row r="47" spans="1:1" ht="32.25" customHeight="1" x14ac:dyDescent="0.35">
      <c r="A47" s="78" t="s">
        <v>40</v>
      </c>
    </row>
    <row r="48" spans="1:1" ht="32.25" customHeight="1" x14ac:dyDescent="0.35">
      <c r="A48" s="78" t="s">
        <v>41</v>
      </c>
    </row>
    <row r="49" spans="1:1" ht="32.25" customHeight="1" x14ac:dyDescent="0.35">
      <c r="A49" s="81" t="s">
        <v>42</v>
      </c>
    </row>
    <row r="50" spans="1:1" ht="17.25" customHeight="1" x14ac:dyDescent="0.35">
      <c r="A50" s="81" t="s">
        <v>43</v>
      </c>
    </row>
    <row r="51" spans="1:1" ht="17.25" customHeight="1" x14ac:dyDescent="0.35">
      <c r="A51" s="81" t="s">
        <v>44</v>
      </c>
    </row>
    <row r="52" spans="1:1" ht="17.25" customHeight="1" x14ac:dyDescent="0.35">
      <c r="A52" s="81"/>
    </row>
    <row r="53" spans="1:1" ht="22.5" customHeight="1" x14ac:dyDescent="0.35">
      <c r="A53" s="71" t="s">
        <v>45</v>
      </c>
    </row>
    <row r="54" spans="1:1" ht="32.25" customHeight="1" x14ac:dyDescent="0.35">
      <c r="A54" s="142" t="s">
        <v>46</v>
      </c>
    </row>
    <row r="55" spans="1:1" ht="17.25" customHeight="1" x14ac:dyDescent="0.35">
      <c r="A55" s="83" t="s">
        <v>47</v>
      </c>
    </row>
    <row r="56" spans="1:1" ht="17.25" customHeight="1" x14ac:dyDescent="0.35">
      <c r="A56" s="84" t="s">
        <v>48</v>
      </c>
    </row>
    <row r="57" spans="1:1" ht="17.25" customHeight="1" x14ac:dyDescent="0.35">
      <c r="A57" s="101" t="s">
        <v>49</v>
      </c>
    </row>
    <row r="58" spans="1:1" ht="17.25" customHeight="1" x14ac:dyDescent="0.35">
      <c r="A58" s="85" t="s">
        <v>50</v>
      </c>
    </row>
    <row r="59" spans="1:1" x14ac:dyDescent="0.35"/>
    <row r="61" spans="1:1" hidden="1" x14ac:dyDescent="0.35">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G6" sqref="G6"/>
    </sheetView>
  </sheetViews>
  <sheetFormatPr defaultColWidth="0" defaultRowHeight="12.75" zeroHeight="1" x14ac:dyDescent="0.35"/>
  <cols>
    <col min="1" max="1" width="35.73046875" style="16" customWidth="1"/>
    <col min="2" max="2" width="21.59765625" style="16" customWidth="1"/>
    <col min="3" max="3" width="33.59765625" style="16" customWidth="1"/>
    <col min="4" max="4" width="4.3984375" style="16" customWidth="1"/>
    <col min="5" max="5" width="29" style="16" customWidth="1"/>
    <col min="6" max="6" width="19" style="16" customWidth="1"/>
    <col min="7" max="7" width="42" style="16" customWidth="1"/>
    <col min="8" max="11" width="9.1328125" style="16" hidden="1" customWidth="1"/>
    <col min="12" max="16384" width="9.1328125" style="16" hidden="1"/>
  </cols>
  <sheetData>
    <row r="1" spans="1:11" ht="26.25" customHeight="1" x14ac:dyDescent="0.35">
      <c r="A1" s="179" t="s">
        <v>51</v>
      </c>
      <c r="B1" s="179"/>
      <c r="C1" s="179"/>
      <c r="D1" s="179"/>
      <c r="E1" s="179"/>
      <c r="F1" s="179"/>
      <c r="G1" s="46"/>
      <c r="H1" s="46"/>
      <c r="I1" s="46"/>
      <c r="J1" s="46"/>
      <c r="K1" s="46"/>
    </row>
    <row r="2" spans="1:11" ht="21" customHeight="1" x14ac:dyDescent="0.35">
      <c r="A2" s="4" t="s">
        <v>52</v>
      </c>
      <c r="B2" s="180" t="s">
        <v>170</v>
      </c>
      <c r="C2" s="180"/>
      <c r="D2" s="180"/>
      <c r="E2" s="180"/>
      <c r="F2" s="180"/>
      <c r="G2" s="46"/>
      <c r="H2" s="46"/>
      <c r="I2" s="46"/>
      <c r="J2" s="46"/>
      <c r="K2" s="46"/>
    </row>
    <row r="3" spans="1:11" ht="21" customHeight="1" x14ac:dyDescent="0.35">
      <c r="A3" s="4" t="s">
        <v>53</v>
      </c>
      <c r="B3" s="180" t="s">
        <v>169</v>
      </c>
      <c r="C3" s="180"/>
      <c r="D3" s="180"/>
      <c r="E3" s="180"/>
      <c r="F3" s="180"/>
      <c r="G3" s="46"/>
      <c r="H3" s="46"/>
      <c r="I3" s="46"/>
      <c r="J3" s="46"/>
      <c r="K3" s="46"/>
    </row>
    <row r="4" spans="1:11" ht="21" customHeight="1" x14ac:dyDescent="0.35">
      <c r="A4" s="4" t="s">
        <v>54</v>
      </c>
      <c r="B4" s="181">
        <v>44013</v>
      </c>
      <c r="C4" s="181"/>
      <c r="D4" s="181"/>
      <c r="E4" s="181"/>
      <c r="F4" s="181"/>
      <c r="G4" s="46"/>
      <c r="H4" s="46"/>
      <c r="I4" s="46"/>
      <c r="J4" s="46"/>
      <c r="K4" s="46"/>
    </row>
    <row r="5" spans="1:11" ht="21" customHeight="1" x14ac:dyDescent="0.35">
      <c r="A5" s="4" t="s">
        <v>55</v>
      </c>
      <c r="B5" s="181">
        <v>44377</v>
      </c>
      <c r="C5" s="181"/>
      <c r="D5" s="181"/>
      <c r="E5" s="181"/>
      <c r="F5" s="181"/>
      <c r="G5" s="46"/>
      <c r="H5" s="46"/>
      <c r="I5" s="46"/>
      <c r="J5" s="46"/>
      <c r="K5" s="46"/>
    </row>
    <row r="6" spans="1:11" ht="21" customHeight="1" x14ac:dyDescent="0.35">
      <c r="A6" s="4" t="s">
        <v>56</v>
      </c>
      <c r="B6" s="178" t="str">
        <f>IF(AND(Travel!B7&lt;&gt;A30,Hospitality!B7&lt;&gt;A30,'All other expenses'!B7&lt;&gt;A30,'Gifts and benefits'!B7&lt;&gt;A30),A31,IF(AND(Travel!B7=A30,Hospitality!B7=A30,'All other expenses'!B7=A30,'Gifts and benefits'!B7=A30),A33,A32))</f>
        <v>Data and totals checked on all sheets</v>
      </c>
      <c r="C6" s="178"/>
      <c r="D6" s="178"/>
      <c r="E6" s="178"/>
      <c r="F6" s="178"/>
      <c r="G6" s="34"/>
      <c r="H6" s="46"/>
      <c r="I6" s="46"/>
      <c r="J6" s="46"/>
      <c r="K6" s="46"/>
    </row>
    <row r="7" spans="1:11" ht="21" customHeight="1" x14ac:dyDescent="0.35">
      <c r="A7" s="4" t="s">
        <v>57</v>
      </c>
      <c r="B7" s="177" t="s">
        <v>89</v>
      </c>
      <c r="C7" s="177"/>
      <c r="D7" s="177"/>
      <c r="E7" s="177"/>
      <c r="F7" s="177"/>
      <c r="G7" s="34"/>
      <c r="H7" s="46"/>
      <c r="I7" s="46"/>
      <c r="J7" s="46"/>
      <c r="K7" s="46"/>
    </row>
    <row r="8" spans="1:11" ht="21" customHeight="1" x14ac:dyDescent="0.35">
      <c r="A8" s="4" t="s">
        <v>59</v>
      </c>
      <c r="B8" s="177" t="s">
        <v>168</v>
      </c>
      <c r="C8" s="177"/>
      <c r="D8" s="177"/>
      <c r="E8" s="177"/>
      <c r="F8" s="177"/>
      <c r="G8" s="34"/>
      <c r="H8" s="46"/>
      <c r="I8" s="46"/>
      <c r="J8" s="46"/>
      <c r="K8" s="46"/>
    </row>
    <row r="9" spans="1:11" ht="66.75" customHeight="1" x14ac:dyDescent="0.35">
      <c r="A9" s="176" t="s">
        <v>60</v>
      </c>
      <c r="B9" s="176"/>
      <c r="C9" s="176"/>
      <c r="D9" s="176"/>
      <c r="E9" s="176"/>
      <c r="F9" s="176"/>
      <c r="G9" s="34"/>
      <c r="H9" s="46"/>
      <c r="I9" s="46"/>
      <c r="J9" s="46"/>
      <c r="K9" s="46"/>
    </row>
    <row r="10" spans="1:11" s="131" customFormat="1" ht="36" customHeight="1" x14ac:dyDescent="0.4">
      <c r="A10" s="125" t="s">
        <v>61</v>
      </c>
      <c r="B10" s="126" t="s">
        <v>62</v>
      </c>
      <c r="C10" s="126" t="s">
        <v>63</v>
      </c>
      <c r="D10" s="127"/>
      <c r="E10" s="128" t="s">
        <v>29</v>
      </c>
      <c r="F10" s="129" t="s">
        <v>64</v>
      </c>
      <c r="G10" s="130"/>
      <c r="H10" s="130"/>
      <c r="I10" s="130"/>
      <c r="J10" s="130"/>
      <c r="K10" s="130"/>
    </row>
    <row r="11" spans="1:11" ht="27.75" customHeight="1" x14ac:dyDescent="0.4">
      <c r="A11" s="10" t="s">
        <v>65</v>
      </c>
      <c r="B11" s="94">
        <f>B15+B16+B17</f>
        <v>28464.649999999994</v>
      </c>
      <c r="C11" s="102" t="str">
        <f>IF(Travel!B6="",A34,Travel!B6)</f>
        <v>Figures include GST (where applicable)</v>
      </c>
      <c r="D11" s="8"/>
      <c r="E11" s="10" t="s">
        <v>66</v>
      </c>
      <c r="F11" s="56">
        <f>'Gifts and benefits'!C36</f>
        <v>21</v>
      </c>
      <c r="G11" s="47"/>
      <c r="H11" s="47"/>
      <c r="I11" s="47"/>
      <c r="J11" s="47"/>
      <c r="K11" s="47"/>
    </row>
    <row r="12" spans="1:11" ht="27.75" customHeight="1" x14ac:dyDescent="0.4">
      <c r="A12" s="10" t="s">
        <v>24</v>
      </c>
      <c r="B12" s="94">
        <f>Hospitality!B109</f>
        <v>15341.889999999998</v>
      </c>
      <c r="C12" s="102" t="str">
        <f>IF(Hospitality!B6="",A34,Hospitality!B6)</f>
        <v>Figures include GST (where applicable)</v>
      </c>
      <c r="D12" s="8"/>
      <c r="E12" s="10" t="s">
        <v>67</v>
      </c>
      <c r="F12" s="56">
        <f>'Gifts and benefits'!C37</f>
        <v>10</v>
      </c>
      <c r="G12" s="47"/>
      <c r="H12" s="47"/>
      <c r="I12" s="47"/>
      <c r="J12" s="47"/>
      <c r="K12" s="47"/>
    </row>
    <row r="13" spans="1:11" ht="27.75" customHeight="1" x14ac:dyDescent="0.35">
      <c r="A13" s="10" t="s">
        <v>68</v>
      </c>
      <c r="B13" s="94">
        <f>'All other expenses'!B33</f>
        <v>2778.32</v>
      </c>
      <c r="C13" s="102" t="str">
        <f>IF('All other expenses'!B6="",A34,'All other expenses'!B6)</f>
        <v>Figures include GST (where applicable)</v>
      </c>
      <c r="D13" s="8"/>
      <c r="E13" s="10" t="s">
        <v>69</v>
      </c>
      <c r="F13" s="56">
        <f>'Gifts and benefits'!C38</f>
        <v>11</v>
      </c>
      <c r="G13" s="46"/>
      <c r="H13" s="46"/>
      <c r="I13" s="46"/>
      <c r="J13" s="46"/>
      <c r="K13" s="46"/>
    </row>
    <row r="14" spans="1:11" ht="12.75" customHeight="1" x14ac:dyDescent="0.35">
      <c r="A14" s="9"/>
      <c r="B14" s="95"/>
      <c r="C14" s="103"/>
      <c r="D14" s="57"/>
      <c r="E14" s="8"/>
      <c r="F14" s="58"/>
      <c r="G14" s="26"/>
      <c r="H14" s="26"/>
      <c r="I14" s="26"/>
      <c r="J14" s="26"/>
      <c r="K14" s="26"/>
    </row>
    <row r="15" spans="1:11" ht="27.75" customHeight="1" x14ac:dyDescent="0.35">
      <c r="A15" s="11" t="s">
        <v>70</v>
      </c>
      <c r="B15" s="96">
        <f>Travel!B21</f>
        <v>0</v>
      </c>
      <c r="C15" s="104" t="str">
        <f>C11</f>
        <v>Figures include GST (where applicable)</v>
      </c>
      <c r="D15" s="8"/>
      <c r="E15" s="8"/>
      <c r="F15" s="58"/>
      <c r="G15" s="46"/>
      <c r="H15" s="46"/>
      <c r="I15" s="46"/>
      <c r="J15" s="46"/>
      <c r="K15" s="46"/>
    </row>
    <row r="16" spans="1:11" ht="27.75" customHeight="1" x14ac:dyDescent="0.35">
      <c r="A16" s="11" t="s">
        <v>71</v>
      </c>
      <c r="B16" s="96">
        <f>Travel!B146</f>
        <v>22549.96999999999</v>
      </c>
      <c r="C16" s="104" t="str">
        <f>C11</f>
        <v>Figures include GST (where applicable)</v>
      </c>
      <c r="D16" s="59"/>
      <c r="E16" s="8"/>
      <c r="F16" s="60"/>
      <c r="G16" s="46"/>
      <c r="H16" s="46"/>
      <c r="I16" s="46"/>
      <c r="J16" s="46"/>
      <c r="K16" s="46"/>
    </row>
    <row r="17" spans="1:11" ht="27.75" customHeight="1" x14ac:dyDescent="0.35">
      <c r="A17" s="11" t="s">
        <v>72</v>
      </c>
      <c r="B17" s="96">
        <f>Travel!B246</f>
        <v>5914.6800000000021</v>
      </c>
      <c r="C17" s="104" t="str">
        <f>C11</f>
        <v>Figures include GST (where applicable)</v>
      </c>
      <c r="D17" s="8"/>
      <c r="E17" s="8"/>
      <c r="F17" s="60"/>
      <c r="G17" s="46"/>
      <c r="H17" s="46"/>
      <c r="I17" s="46"/>
      <c r="J17" s="46"/>
      <c r="K17" s="46"/>
    </row>
    <row r="18" spans="1:11" ht="27.75" customHeight="1" x14ac:dyDescent="0.4">
      <c r="A18" s="27"/>
      <c r="B18" s="22"/>
      <c r="C18" s="27"/>
      <c r="D18" s="7"/>
      <c r="E18" s="7"/>
      <c r="F18" s="61"/>
      <c r="G18" s="62"/>
      <c r="H18" s="62"/>
      <c r="I18" s="62"/>
      <c r="J18" s="62"/>
      <c r="K18" s="62"/>
    </row>
    <row r="19" spans="1:11" ht="13.15" x14ac:dyDescent="0.4">
      <c r="A19" s="52" t="s">
        <v>73</v>
      </c>
      <c r="B19" s="25"/>
      <c r="C19" s="26"/>
      <c r="D19" s="27"/>
      <c r="E19" s="27"/>
      <c r="F19" s="27"/>
      <c r="G19" s="27"/>
      <c r="H19" s="27"/>
      <c r="I19" s="27"/>
      <c r="J19" s="27"/>
      <c r="K19" s="27"/>
    </row>
    <row r="20" spans="1:11" x14ac:dyDescent="0.35">
      <c r="A20" s="23" t="s">
        <v>74</v>
      </c>
      <c r="B20" s="53"/>
      <c r="C20" s="53"/>
      <c r="D20" s="26"/>
      <c r="E20" s="26"/>
      <c r="F20" s="26"/>
      <c r="G20" s="27"/>
      <c r="H20" s="27"/>
      <c r="I20" s="27"/>
      <c r="J20" s="27"/>
      <c r="K20" s="27"/>
    </row>
    <row r="21" spans="1:11" ht="12.6" customHeight="1" x14ac:dyDescent="0.35">
      <c r="A21" s="23" t="s">
        <v>75</v>
      </c>
      <c r="B21" s="53"/>
      <c r="C21" s="53"/>
      <c r="D21" s="20"/>
      <c r="E21" s="27"/>
      <c r="F21" s="27"/>
      <c r="G21" s="27"/>
      <c r="H21" s="27"/>
      <c r="I21" s="27"/>
      <c r="J21" s="27"/>
      <c r="K21" s="27"/>
    </row>
    <row r="22" spans="1:11" ht="12.6" customHeight="1" x14ac:dyDescent="0.35">
      <c r="A22" s="23" t="s">
        <v>76</v>
      </c>
      <c r="B22" s="53"/>
      <c r="C22" s="53"/>
      <c r="D22" s="20"/>
      <c r="E22" s="27"/>
      <c r="F22" s="27"/>
      <c r="G22" s="27"/>
      <c r="H22" s="27"/>
      <c r="I22" s="27"/>
      <c r="J22" s="27"/>
      <c r="K22" s="27"/>
    </row>
    <row r="23" spans="1:11" ht="12.6" customHeight="1" x14ac:dyDescent="0.35">
      <c r="A23" s="23" t="s">
        <v>77</v>
      </c>
      <c r="B23" s="53"/>
      <c r="C23" s="53"/>
      <c r="D23" s="20"/>
      <c r="E23" s="27"/>
      <c r="F23" s="27"/>
      <c r="G23" s="27"/>
      <c r="H23" s="27"/>
      <c r="I23" s="27"/>
      <c r="J23" s="27"/>
      <c r="K23" s="27"/>
    </row>
    <row r="24" spans="1:11" x14ac:dyDescent="0.35">
      <c r="A24" s="40"/>
      <c r="B24" s="27"/>
      <c r="C24" s="27"/>
      <c r="D24" s="27"/>
      <c r="E24" s="27"/>
      <c r="F24" s="46"/>
      <c r="G24" s="46"/>
      <c r="H24" s="46"/>
      <c r="I24" s="46"/>
      <c r="J24" s="46"/>
      <c r="K24" s="46"/>
    </row>
    <row r="25" spans="1:11" ht="13.15" hidden="1" x14ac:dyDescent="0.4">
      <c r="A25" s="14" t="s">
        <v>78</v>
      </c>
      <c r="B25" s="15"/>
      <c r="C25" s="15"/>
      <c r="D25" s="15"/>
      <c r="E25" s="15"/>
      <c r="F25" s="15"/>
      <c r="G25" s="46"/>
      <c r="H25" s="46"/>
      <c r="I25" s="46"/>
      <c r="J25" s="46"/>
      <c r="K25" s="46"/>
    </row>
    <row r="26" spans="1:11" ht="12.75" hidden="1" customHeight="1" x14ac:dyDescent="0.35">
      <c r="A26" s="13" t="s">
        <v>79</v>
      </c>
      <c r="B26" s="6"/>
      <c r="C26" s="6"/>
      <c r="D26" s="13"/>
      <c r="E26" s="13"/>
      <c r="F26" s="13"/>
      <c r="G26" s="46"/>
      <c r="H26" s="46"/>
      <c r="I26" s="46"/>
      <c r="J26" s="46"/>
      <c r="K26" s="46"/>
    </row>
    <row r="27" spans="1:11" hidden="1" x14ac:dyDescent="0.35">
      <c r="A27" s="12" t="s">
        <v>80</v>
      </c>
      <c r="B27" s="12"/>
      <c r="C27" s="12"/>
      <c r="D27" s="12"/>
      <c r="E27" s="12"/>
      <c r="F27" s="12"/>
      <c r="G27" s="46"/>
      <c r="H27" s="46"/>
      <c r="I27" s="46"/>
      <c r="J27" s="46"/>
      <c r="K27" s="46"/>
    </row>
    <row r="28" spans="1:11" hidden="1" x14ac:dyDescent="0.35">
      <c r="A28" s="12" t="s">
        <v>81</v>
      </c>
      <c r="B28" s="12"/>
      <c r="C28" s="12"/>
      <c r="D28" s="12"/>
      <c r="E28" s="12"/>
      <c r="F28" s="12"/>
      <c r="G28" s="46"/>
      <c r="H28" s="46"/>
      <c r="I28" s="46"/>
      <c r="J28" s="46"/>
      <c r="K28" s="46"/>
    </row>
    <row r="29" spans="1:11" hidden="1" x14ac:dyDescent="0.35">
      <c r="A29" s="13" t="s">
        <v>82</v>
      </c>
      <c r="B29" s="13"/>
      <c r="C29" s="13"/>
      <c r="D29" s="13"/>
      <c r="E29" s="13"/>
      <c r="F29" s="13"/>
      <c r="G29" s="46"/>
      <c r="H29" s="46"/>
      <c r="I29" s="46"/>
      <c r="J29" s="46"/>
      <c r="K29" s="46"/>
    </row>
    <row r="30" spans="1:11" hidden="1" x14ac:dyDescent="0.35">
      <c r="A30" s="13" t="s">
        <v>83</v>
      </c>
      <c r="B30" s="13"/>
      <c r="C30" s="13"/>
      <c r="D30" s="13"/>
      <c r="E30" s="13"/>
      <c r="F30" s="13"/>
      <c r="G30" s="46"/>
      <c r="H30" s="46"/>
      <c r="I30" s="46"/>
      <c r="J30" s="46"/>
      <c r="K30" s="46"/>
    </row>
    <row r="31" spans="1:11" hidden="1" x14ac:dyDescent="0.35">
      <c r="A31" s="12" t="s">
        <v>84</v>
      </c>
      <c r="B31" s="12"/>
      <c r="C31" s="12"/>
      <c r="D31" s="12"/>
      <c r="E31" s="12"/>
      <c r="F31" s="12"/>
      <c r="G31" s="46"/>
      <c r="H31" s="46"/>
      <c r="I31" s="46"/>
      <c r="J31" s="46"/>
      <c r="K31" s="46"/>
    </row>
    <row r="32" spans="1:11" hidden="1" x14ac:dyDescent="0.35">
      <c r="A32" s="12" t="s">
        <v>85</v>
      </c>
      <c r="B32" s="12"/>
      <c r="C32" s="12"/>
      <c r="D32" s="12"/>
      <c r="E32" s="12"/>
      <c r="F32" s="12"/>
      <c r="G32" s="46"/>
      <c r="H32" s="46"/>
      <c r="I32" s="46"/>
      <c r="J32" s="46"/>
      <c r="K32" s="46"/>
    </row>
    <row r="33" spans="1:11" hidden="1" x14ac:dyDescent="0.35">
      <c r="A33" s="12" t="s">
        <v>86</v>
      </c>
      <c r="B33" s="12"/>
      <c r="C33" s="12"/>
      <c r="D33" s="12"/>
      <c r="E33" s="12"/>
      <c r="F33" s="12"/>
      <c r="G33" s="46"/>
      <c r="H33" s="46"/>
      <c r="I33" s="46"/>
      <c r="J33" s="46"/>
      <c r="K33" s="46"/>
    </row>
    <row r="34" spans="1:11" hidden="1" x14ac:dyDescent="0.35">
      <c r="A34" s="13" t="s">
        <v>87</v>
      </c>
      <c r="B34" s="13"/>
      <c r="C34" s="13"/>
      <c r="D34" s="13"/>
      <c r="E34" s="13"/>
      <c r="F34" s="13"/>
      <c r="G34" s="46"/>
      <c r="H34" s="46"/>
      <c r="I34" s="46"/>
      <c r="J34" s="46"/>
      <c r="K34" s="46"/>
    </row>
    <row r="35" spans="1:11" hidden="1" x14ac:dyDescent="0.35">
      <c r="A35" s="13" t="s">
        <v>88</v>
      </c>
      <c r="B35" s="13"/>
      <c r="C35" s="13"/>
      <c r="D35" s="13"/>
      <c r="E35" s="13"/>
      <c r="F35" s="13"/>
      <c r="G35" s="46"/>
      <c r="H35" s="46"/>
      <c r="I35" s="46"/>
      <c r="J35" s="46"/>
      <c r="K35" s="46"/>
    </row>
    <row r="36" spans="1:11" hidden="1" x14ac:dyDescent="0.35">
      <c r="A36" s="99" t="s">
        <v>58</v>
      </c>
      <c r="B36" s="98"/>
      <c r="C36" s="98"/>
      <c r="D36" s="98"/>
      <c r="E36" s="98"/>
      <c r="F36" s="98"/>
      <c r="G36" s="46"/>
      <c r="H36" s="46"/>
      <c r="I36" s="46"/>
      <c r="J36" s="46"/>
      <c r="K36" s="46"/>
    </row>
    <row r="37" spans="1:11" hidden="1" x14ac:dyDescent="0.35">
      <c r="A37" s="99" t="s">
        <v>89</v>
      </c>
      <c r="B37" s="98"/>
      <c r="C37" s="98"/>
      <c r="D37" s="98"/>
      <c r="E37" s="98"/>
      <c r="F37" s="98"/>
      <c r="G37" s="46"/>
      <c r="H37" s="46"/>
      <c r="I37" s="46"/>
      <c r="J37" s="46"/>
      <c r="K37" s="46"/>
    </row>
    <row r="38" spans="1:11" hidden="1" x14ac:dyDescent="0.35">
      <c r="A38" s="99" t="s">
        <v>168</v>
      </c>
      <c r="B38" s="98"/>
      <c r="C38" s="98"/>
      <c r="D38" s="98"/>
      <c r="E38" s="98"/>
      <c r="F38" s="98"/>
      <c r="G38" s="46"/>
      <c r="H38" s="46"/>
      <c r="I38" s="46"/>
      <c r="J38" s="46"/>
      <c r="K38" s="46"/>
    </row>
    <row r="39" spans="1:11" hidden="1" x14ac:dyDescent="0.35">
      <c r="A39" s="63" t="s">
        <v>90</v>
      </c>
      <c r="B39" s="5"/>
      <c r="C39" s="5"/>
      <c r="D39" s="5"/>
      <c r="E39" s="5"/>
      <c r="F39" s="5"/>
      <c r="G39" s="46"/>
      <c r="H39" s="46"/>
      <c r="I39" s="46"/>
      <c r="J39" s="46"/>
      <c r="K39" s="46"/>
    </row>
    <row r="40" spans="1:11" hidden="1" x14ac:dyDescent="0.35">
      <c r="A40" s="64" t="s">
        <v>91</v>
      </c>
      <c r="B40" s="5"/>
      <c r="C40" s="5"/>
      <c r="D40" s="5"/>
      <c r="E40" s="5"/>
      <c r="F40" s="5"/>
      <c r="G40" s="46"/>
      <c r="H40" s="46"/>
      <c r="I40" s="46"/>
      <c r="J40" s="46"/>
      <c r="K40" s="46"/>
    </row>
    <row r="41" spans="1:11" hidden="1" x14ac:dyDescent="0.35">
      <c r="A41" s="64" t="s">
        <v>92</v>
      </c>
      <c r="B41" s="5"/>
      <c r="C41" s="5"/>
      <c r="D41" s="5"/>
      <c r="E41" s="5"/>
      <c r="F41" s="5"/>
      <c r="G41" s="46"/>
      <c r="H41" s="46"/>
      <c r="I41" s="46"/>
      <c r="J41" s="46"/>
      <c r="K41" s="46"/>
    </row>
    <row r="42" spans="1:11" hidden="1" x14ac:dyDescent="0.35">
      <c r="A42" s="64" t="s">
        <v>93</v>
      </c>
      <c r="B42" s="5"/>
      <c r="C42" s="5"/>
      <c r="D42" s="5"/>
      <c r="E42" s="5"/>
      <c r="F42" s="5"/>
      <c r="G42" s="46"/>
      <c r="H42" s="46"/>
      <c r="I42" s="46"/>
      <c r="J42" s="46"/>
      <c r="K42" s="46"/>
    </row>
    <row r="43" spans="1:11" hidden="1" x14ac:dyDescent="0.35">
      <c r="A43" s="64" t="s">
        <v>94</v>
      </c>
      <c r="B43" s="5"/>
      <c r="C43" s="5"/>
      <c r="D43" s="5"/>
      <c r="E43" s="5"/>
      <c r="F43" s="5"/>
      <c r="G43" s="46"/>
      <c r="H43" s="46"/>
      <c r="I43" s="46"/>
      <c r="J43" s="46"/>
      <c r="K43" s="46"/>
    </row>
    <row r="44" spans="1:11" hidden="1" x14ac:dyDescent="0.35">
      <c r="A44" s="64" t="s">
        <v>95</v>
      </c>
      <c r="B44" s="5"/>
      <c r="C44" s="5"/>
      <c r="D44" s="5"/>
      <c r="E44" s="5"/>
      <c r="F44" s="5"/>
      <c r="G44" s="46"/>
      <c r="H44" s="46"/>
      <c r="I44" s="46"/>
      <c r="J44" s="46"/>
      <c r="K44" s="46"/>
    </row>
    <row r="45" spans="1:11" hidden="1" x14ac:dyDescent="0.35">
      <c r="A45" s="100" t="s">
        <v>96</v>
      </c>
      <c r="B45" s="98"/>
      <c r="C45" s="98"/>
      <c r="D45" s="98"/>
      <c r="E45" s="98"/>
      <c r="F45" s="98"/>
      <c r="G45" s="46"/>
      <c r="H45" s="46"/>
      <c r="I45" s="46"/>
      <c r="J45" s="46"/>
      <c r="K45" s="46"/>
    </row>
    <row r="46" spans="1:11" hidden="1" x14ac:dyDescent="0.35">
      <c r="A46" s="98" t="s">
        <v>97</v>
      </c>
      <c r="B46" s="98"/>
      <c r="C46" s="98"/>
      <c r="D46" s="98"/>
      <c r="E46" s="98"/>
      <c r="F46" s="98"/>
      <c r="G46" s="46"/>
      <c r="H46" s="46"/>
      <c r="I46" s="46"/>
      <c r="J46" s="46"/>
      <c r="K46" s="46"/>
    </row>
    <row r="47" spans="1:11" hidden="1" x14ac:dyDescent="0.35">
      <c r="A47" s="65">
        <v>-20000</v>
      </c>
      <c r="B47" s="5"/>
      <c r="C47" s="5"/>
      <c r="D47" s="5"/>
      <c r="E47" s="5"/>
      <c r="F47" s="5"/>
      <c r="G47" s="46"/>
      <c r="H47" s="46"/>
      <c r="I47" s="46"/>
      <c r="J47" s="46"/>
      <c r="K47" s="46"/>
    </row>
    <row r="48" spans="1:11" ht="25.5" hidden="1" x14ac:dyDescent="0.35">
      <c r="A48" s="119" t="s">
        <v>98</v>
      </c>
      <c r="B48" s="98"/>
      <c r="C48" s="98"/>
      <c r="D48" s="98"/>
      <c r="E48" s="98"/>
      <c r="F48" s="98"/>
      <c r="G48" s="46"/>
      <c r="H48" s="46"/>
      <c r="I48" s="46"/>
      <c r="J48" s="46"/>
      <c r="K48" s="46"/>
    </row>
    <row r="49" spans="1:11" ht="25.5" hidden="1" x14ac:dyDescent="0.35">
      <c r="A49" s="119" t="s">
        <v>99</v>
      </c>
      <c r="B49" s="98"/>
      <c r="C49" s="98"/>
      <c r="D49" s="98"/>
      <c r="E49" s="98"/>
      <c r="F49" s="98"/>
      <c r="G49" s="46"/>
      <c r="H49" s="46"/>
      <c r="I49" s="46"/>
      <c r="J49" s="46"/>
      <c r="K49" s="46"/>
    </row>
    <row r="50" spans="1:11" ht="25.5" hidden="1" x14ac:dyDescent="0.35">
      <c r="A50" s="120" t="s">
        <v>100</v>
      </c>
      <c r="B50" s="5"/>
      <c r="C50" s="5"/>
      <c r="D50" s="5"/>
      <c r="E50" s="5"/>
      <c r="F50" s="5"/>
      <c r="G50" s="46"/>
      <c r="H50" s="46"/>
      <c r="I50" s="46"/>
      <c r="J50" s="46"/>
      <c r="K50" s="46"/>
    </row>
    <row r="51" spans="1:11" ht="25.5" hidden="1" x14ac:dyDescent="0.35">
      <c r="A51" s="120" t="s">
        <v>101</v>
      </c>
      <c r="B51" s="5"/>
      <c r="C51" s="5"/>
      <c r="D51" s="5"/>
      <c r="E51" s="5"/>
      <c r="F51" s="5"/>
      <c r="G51" s="46"/>
      <c r="H51" s="46"/>
      <c r="I51" s="46"/>
      <c r="J51" s="46"/>
      <c r="K51" s="46"/>
    </row>
    <row r="52" spans="1:11" ht="38.25" hidden="1" x14ac:dyDescent="0.4">
      <c r="A52" s="120" t="s">
        <v>102</v>
      </c>
      <c r="B52" s="110"/>
      <c r="C52" s="110"/>
      <c r="D52" s="118"/>
      <c r="E52" s="66"/>
      <c r="F52" s="66"/>
      <c r="G52" s="46"/>
      <c r="H52" s="46"/>
      <c r="I52" s="46"/>
      <c r="J52" s="46"/>
      <c r="K52" s="46"/>
    </row>
    <row r="53" spans="1:11" ht="13.15" hidden="1" x14ac:dyDescent="0.4">
      <c r="A53" s="115" t="s">
        <v>103</v>
      </c>
      <c r="B53" s="116"/>
      <c r="C53" s="116"/>
      <c r="D53" s="109"/>
      <c r="E53" s="67"/>
      <c r="F53" s="67" t="b">
        <v>1</v>
      </c>
      <c r="G53" s="46"/>
      <c r="H53" s="46"/>
      <c r="I53" s="46"/>
      <c r="J53" s="46"/>
      <c r="K53" s="46"/>
    </row>
    <row r="54" spans="1:11" ht="13.15" hidden="1" x14ac:dyDescent="0.4">
      <c r="A54" s="117" t="s">
        <v>104</v>
      </c>
      <c r="B54" s="115"/>
      <c r="C54" s="115"/>
      <c r="D54" s="115"/>
      <c r="E54" s="67"/>
      <c r="F54" s="67" t="b">
        <v>0</v>
      </c>
      <c r="G54" s="46"/>
      <c r="H54" s="46"/>
      <c r="I54" s="46"/>
      <c r="J54" s="46"/>
      <c r="K54" s="46"/>
    </row>
    <row r="55" spans="1:11" ht="13.15" hidden="1" x14ac:dyDescent="0.35">
      <c r="A55" s="121"/>
      <c r="B55" s="111">
        <f>COUNT(Travel!B12:B20)</f>
        <v>0</v>
      </c>
      <c r="C55" s="111"/>
      <c r="D55" s="111">
        <f>COUNTIF(Travel!D12:D20,"*")</f>
        <v>0</v>
      </c>
      <c r="E55" s="112"/>
      <c r="F55" s="112" t="b">
        <f>MIN(B55,D55)=MAX(B55,D55)</f>
        <v>1</v>
      </c>
      <c r="G55" s="46"/>
      <c r="H55" s="46"/>
      <c r="I55" s="46"/>
      <c r="J55" s="46"/>
      <c r="K55" s="46"/>
    </row>
    <row r="56" spans="1:11" ht="13.15" hidden="1" x14ac:dyDescent="0.35">
      <c r="A56" s="121" t="s">
        <v>105</v>
      </c>
      <c r="B56" s="111">
        <f>COUNT(Travel!B25:B145)</f>
        <v>115</v>
      </c>
      <c r="C56" s="111"/>
      <c r="D56" s="111">
        <f>COUNTIF(Travel!D25:D145,"*")</f>
        <v>115</v>
      </c>
      <c r="E56" s="112"/>
      <c r="F56" s="112" t="b">
        <f>MIN(B56,D56)=MAX(B56,D56)</f>
        <v>1</v>
      </c>
    </row>
    <row r="57" spans="1:11" ht="13.15" hidden="1" x14ac:dyDescent="0.4">
      <c r="A57" s="122"/>
      <c r="B57" s="111">
        <f>COUNT(Travel!B150:B245)</f>
        <v>89</v>
      </c>
      <c r="C57" s="111"/>
      <c r="D57" s="111">
        <f>COUNTIF(Travel!D150:D245,"*")</f>
        <v>89</v>
      </c>
      <c r="E57" s="112"/>
      <c r="F57" s="112" t="b">
        <f>MIN(B57,D57)=MAX(B57,D57)</f>
        <v>1</v>
      </c>
    </row>
    <row r="58" spans="1:11" ht="13.15" hidden="1" x14ac:dyDescent="0.4">
      <c r="A58" s="123" t="s">
        <v>106</v>
      </c>
      <c r="B58" s="113">
        <f>COUNT(Hospitality!B11:B108)</f>
        <v>92</v>
      </c>
      <c r="C58" s="113"/>
      <c r="D58" s="113">
        <f>COUNTIF(Hospitality!D11:D108,"*")</f>
        <v>92</v>
      </c>
      <c r="E58" s="114"/>
      <c r="F58" s="114" t="b">
        <f>MIN(B58,D58)=MAX(B58,D58)</f>
        <v>1</v>
      </c>
    </row>
    <row r="59" spans="1:11" ht="13.15" hidden="1" x14ac:dyDescent="0.4">
      <c r="A59" s="124" t="s">
        <v>107</v>
      </c>
      <c r="B59" s="112">
        <f>COUNT('All other expenses'!B11:B32)</f>
        <v>18</v>
      </c>
      <c r="C59" s="112"/>
      <c r="D59" s="112">
        <f>COUNTIF('All other expenses'!D11:D32,"*")</f>
        <v>18</v>
      </c>
      <c r="E59" s="112"/>
      <c r="F59" s="112" t="b">
        <f>MIN(B59,D59)=MAX(B59,D59)</f>
        <v>1</v>
      </c>
    </row>
    <row r="60" spans="1:11" ht="13.15" hidden="1" x14ac:dyDescent="0.4">
      <c r="A60" s="123" t="s">
        <v>108</v>
      </c>
      <c r="B60" s="113">
        <f>COUNTIF('Gifts and benefits'!B11:B35,"*")</f>
        <v>21</v>
      </c>
      <c r="C60" s="113">
        <f>COUNTIF('Gifts and benefits'!C11:C35,"*")</f>
        <v>21</v>
      </c>
      <c r="D60" s="113"/>
      <c r="E60" s="113">
        <f>COUNTA('Gifts and benefits'!E11:E35)</f>
        <v>21</v>
      </c>
      <c r="F60" s="114" t="b">
        <f>MIN(B60,C60,E60)=MAX(B60,C60,E60)</f>
        <v>1</v>
      </c>
    </row>
    <row r="61" spans="1:11" x14ac:dyDescent="0.3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347"/>
  <sheetViews>
    <sheetView topLeftCell="A221" zoomScaleNormal="100" workbookViewId="0">
      <selection activeCell="C17" sqref="C17"/>
    </sheetView>
  </sheetViews>
  <sheetFormatPr defaultColWidth="0" defaultRowHeight="12.75" zeroHeight="1" x14ac:dyDescent="0.35"/>
  <cols>
    <col min="1" max="1" width="35.73046875" style="16" customWidth="1"/>
    <col min="2" max="2" width="14.265625" style="16" customWidth="1"/>
    <col min="3" max="3" width="71.3984375" style="16" customWidth="1"/>
    <col min="4" max="4" width="50" style="16" customWidth="1"/>
    <col min="5" max="5" width="21.3984375" style="16" customWidth="1"/>
    <col min="6" max="6" width="37.59765625" style="16" customWidth="1"/>
    <col min="7" max="9" width="9.1328125" style="16" hidden="1" customWidth="1"/>
    <col min="10" max="13" width="0" style="16" hidden="1" customWidth="1"/>
    <col min="14" max="16384" width="9.1328125" style="16" hidden="1"/>
  </cols>
  <sheetData>
    <row r="1" spans="1:6" ht="26.25" customHeight="1" x14ac:dyDescent="0.35">
      <c r="A1" s="179" t="s">
        <v>109</v>
      </c>
      <c r="B1" s="179"/>
      <c r="C1" s="179"/>
      <c r="D1" s="179"/>
      <c r="E1" s="179"/>
      <c r="F1" s="46"/>
    </row>
    <row r="2" spans="1:6" ht="21" customHeight="1" x14ac:dyDescent="0.35">
      <c r="A2" s="4" t="s">
        <v>52</v>
      </c>
      <c r="B2" s="182" t="str">
        <f>'Summary and sign-off'!B2:F2</f>
        <v>New Zealand Symphony Orchestra</v>
      </c>
      <c r="C2" s="182"/>
      <c r="D2" s="182"/>
      <c r="E2" s="182"/>
      <c r="F2" s="46"/>
    </row>
    <row r="3" spans="1:6" ht="21" customHeight="1" x14ac:dyDescent="0.35">
      <c r="A3" s="4" t="s">
        <v>110</v>
      </c>
      <c r="B3" s="182" t="str">
        <f>'Summary and sign-off'!B3:F3</f>
        <v>Peter Biggs</v>
      </c>
      <c r="C3" s="182"/>
      <c r="D3" s="182"/>
      <c r="E3" s="182"/>
      <c r="F3" s="46"/>
    </row>
    <row r="4" spans="1:6" ht="21" customHeight="1" x14ac:dyDescent="0.35">
      <c r="A4" s="4" t="s">
        <v>111</v>
      </c>
      <c r="B4" s="182">
        <f>'Summary and sign-off'!B4:F4</f>
        <v>44013</v>
      </c>
      <c r="C4" s="182"/>
      <c r="D4" s="182"/>
      <c r="E4" s="182"/>
      <c r="F4" s="46"/>
    </row>
    <row r="5" spans="1:6" ht="21" customHeight="1" x14ac:dyDescent="0.35">
      <c r="A5" s="4" t="s">
        <v>112</v>
      </c>
      <c r="B5" s="182">
        <f>'Summary and sign-off'!B5:F5</f>
        <v>44377</v>
      </c>
      <c r="C5" s="182"/>
      <c r="D5" s="182"/>
      <c r="E5" s="182"/>
      <c r="F5" s="46"/>
    </row>
    <row r="6" spans="1:6" ht="21" customHeight="1" x14ac:dyDescent="0.35">
      <c r="A6" s="4" t="s">
        <v>113</v>
      </c>
      <c r="B6" s="177" t="s">
        <v>80</v>
      </c>
      <c r="C6" s="177"/>
      <c r="D6" s="177"/>
      <c r="E6" s="177"/>
      <c r="F6" s="46"/>
    </row>
    <row r="7" spans="1:6" ht="21" customHeight="1" x14ac:dyDescent="0.35">
      <c r="A7" s="4" t="s">
        <v>56</v>
      </c>
      <c r="B7" s="177" t="s">
        <v>83</v>
      </c>
      <c r="C7" s="177"/>
      <c r="D7" s="177"/>
      <c r="E7" s="177"/>
      <c r="F7" s="46"/>
    </row>
    <row r="8" spans="1:6" ht="36" customHeight="1" x14ac:dyDescent="0.4">
      <c r="A8" s="185" t="s">
        <v>114</v>
      </c>
      <c r="B8" s="186"/>
      <c r="C8" s="186"/>
      <c r="D8" s="186"/>
      <c r="E8" s="186"/>
      <c r="F8" s="22"/>
    </row>
    <row r="9" spans="1:6" ht="36" customHeight="1" x14ac:dyDescent="0.4">
      <c r="A9" s="187" t="s">
        <v>115</v>
      </c>
      <c r="B9" s="188"/>
      <c r="C9" s="188"/>
      <c r="D9" s="188"/>
      <c r="E9" s="188"/>
      <c r="F9" s="22"/>
    </row>
    <row r="10" spans="1:6" ht="24.75" customHeight="1" x14ac:dyDescent="0.4">
      <c r="A10" s="184" t="s">
        <v>116</v>
      </c>
      <c r="B10" s="189"/>
      <c r="C10" s="184"/>
      <c r="D10" s="184"/>
      <c r="E10" s="184"/>
      <c r="F10" s="47"/>
    </row>
    <row r="11" spans="1:6" ht="27" customHeight="1" x14ac:dyDescent="0.35">
      <c r="A11" s="35" t="s">
        <v>117</v>
      </c>
      <c r="B11" s="35" t="s">
        <v>118</v>
      </c>
      <c r="C11" s="35" t="s">
        <v>119</v>
      </c>
      <c r="D11" s="35" t="s">
        <v>120</v>
      </c>
      <c r="E11" s="35" t="s">
        <v>121</v>
      </c>
      <c r="F11" s="48"/>
    </row>
    <row r="12" spans="1:6" s="87" customFormat="1" hidden="1" x14ac:dyDescent="0.35">
      <c r="A12" s="133"/>
      <c r="B12" s="134"/>
      <c r="C12" s="135"/>
      <c r="D12" s="135"/>
      <c r="E12" s="136"/>
      <c r="F12" s="1"/>
    </row>
    <row r="13" spans="1:6" s="87" customFormat="1" x14ac:dyDescent="0.35">
      <c r="A13" s="157" t="s">
        <v>530</v>
      </c>
      <c r="B13" s="158"/>
      <c r="C13" s="159"/>
      <c r="D13" s="159"/>
      <c r="E13" s="160"/>
      <c r="F13" s="1"/>
    </row>
    <row r="14" spans="1:6" s="87" customFormat="1" x14ac:dyDescent="0.35">
      <c r="A14" s="157"/>
      <c r="B14" s="158"/>
      <c r="C14" s="159"/>
      <c r="D14" s="159"/>
      <c r="E14" s="160"/>
      <c r="F14" s="1"/>
    </row>
    <row r="15" spans="1:6" s="87" customFormat="1" x14ac:dyDescent="0.35">
      <c r="A15" s="157"/>
      <c r="B15" s="158"/>
      <c r="C15" s="159"/>
      <c r="D15" s="159"/>
      <c r="E15" s="160"/>
      <c r="F15" s="1"/>
    </row>
    <row r="16" spans="1:6" s="87" customFormat="1" x14ac:dyDescent="0.35">
      <c r="A16" s="157"/>
      <c r="B16" s="158"/>
      <c r="C16" s="159"/>
      <c r="D16" s="159"/>
      <c r="E16" s="160"/>
      <c r="F16" s="1"/>
    </row>
    <row r="17" spans="1:6" s="87" customFormat="1" ht="12.75" customHeight="1" x14ac:dyDescent="0.35">
      <c r="A17" s="157"/>
      <c r="B17" s="158"/>
      <c r="C17" s="159"/>
      <c r="D17" s="159"/>
      <c r="E17" s="160"/>
      <c r="F17" s="1"/>
    </row>
    <row r="18" spans="1:6" s="87" customFormat="1" x14ac:dyDescent="0.35">
      <c r="A18" s="161"/>
      <c r="B18" s="158"/>
      <c r="C18" s="159"/>
      <c r="D18" s="159"/>
      <c r="E18" s="160"/>
      <c r="F18" s="1"/>
    </row>
    <row r="19" spans="1:6" s="87" customFormat="1" x14ac:dyDescent="0.35">
      <c r="A19" s="161"/>
      <c r="B19" s="158"/>
      <c r="C19" s="159"/>
      <c r="D19" s="159"/>
      <c r="E19" s="160"/>
      <c r="F19" s="1"/>
    </row>
    <row r="20" spans="1:6" s="87" customFormat="1" hidden="1" x14ac:dyDescent="0.35">
      <c r="A20" s="143"/>
      <c r="B20" s="144"/>
      <c r="C20" s="145"/>
      <c r="D20" s="145"/>
      <c r="E20" s="146"/>
      <c r="F20" s="1"/>
    </row>
    <row r="21" spans="1:6" ht="19.5" customHeight="1" x14ac:dyDescent="0.35">
      <c r="A21" s="107" t="s">
        <v>122</v>
      </c>
      <c r="B21" s="108">
        <f>SUM(B12:B20)</f>
        <v>0</v>
      </c>
      <c r="C21" s="168" t="str">
        <f>IF(SUBTOTAL(3,B12:B20)=SUBTOTAL(103,B12:B20),'Summary and sign-off'!$A$48,'Summary and sign-off'!$A$49)</f>
        <v>Check - there are no hidden rows with data</v>
      </c>
      <c r="D21" s="183" t="str">
        <f>IF('Summary and sign-off'!F55='Summary and sign-off'!F54,'Summary and sign-off'!A51,'Summary and sign-off'!A50)</f>
        <v>Check - each entry provides sufficient information</v>
      </c>
      <c r="E21" s="183"/>
      <c r="F21" s="46"/>
    </row>
    <row r="22" spans="1:6" ht="10.5" customHeight="1" x14ac:dyDescent="0.4">
      <c r="A22" s="27"/>
      <c r="B22" s="22"/>
      <c r="C22" s="27"/>
      <c r="D22" s="27"/>
      <c r="E22" s="27"/>
      <c r="F22" s="27"/>
    </row>
    <row r="23" spans="1:6" ht="24.75" customHeight="1" x14ac:dyDescent="0.4">
      <c r="A23" s="184" t="s">
        <v>123</v>
      </c>
      <c r="B23" s="184"/>
      <c r="C23" s="184"/>
      <c r="D23" s="184"/>
      <c r="E23" s="184"/>
      <c r="F23" s="47"/>
    </row>
    <row r="24" spans="1:6" ht="27" customHeight="1" x14ac:dyDescent="0.35">
      <c r="A24" s="35" t="s">
        <v>117</v>
      </c>
      <c r="B24" s="35" t="s">
        <v>62</v>
      </c>
      <c r="C24" s="35" t="s">
        <v>124</v>
      </c>
      <c r="D24" s="35" t="s">
        <v>120</v>
      </c>
      <c r="E24" s="35" t="s">
        <v>121</v>
      </c>
      <c r="F24" s="48"/>
    </row>
    <row r="25" spans="1:6" s="87" customFormat="1" hidden="1" x14ac:dyDescent="0.35">
      <c r="A25" s="133"/>
      <c r="B25" s="134"/>
      <c r="C25" s="135"/>
      <c r="D25" s="135"/>
      <c r="E25" s="136"/>
      <c r="F25" s="1"/>
    </row>
    <row r="26" spans="1:6" s="87" customFormat="1" ht="25.5" x14ac:dyDescent="0.35">
      <c r="A26" s="157">
        <v>44020</v>
      </c>
      <c r="B26" s="158">
        <v>135</v>
      </c>
      <c r="C26" s="159" t="s">
        <v>269</v>
      </c>
      <c r="D26" s="159" t="s">
        <v>183</v>
      </c>
      <c r="E26" s="160" t="s">
        <v>173</v>
      </c>
      <c r="F26" s="1"/>
    </row>
    <row r="27" spans="1:6" s="87" customFormat="1" ht="25.5" x14ac:dyDescent="0.35">
      <c r="A27" s="157">
        <v>44020</v>
      </c>
      <c r="B27" s="158">
        <v>466</v>
      </c>
      <c r="C27" s="159" t="s">
        <v>271</v>
      </c>
      <c r="D27" s="159" t="s">
        <v>211</v>
      </c>
      <c r="E27" s="160" t="s">
        <v>173</v>
      </c>
      <c r="F27" s="1"/>
    </row>
    <row r="28" spans="1:6" s="87" customFormat="1" x14ac:dyDescent="0.35">
      <c r="A28" s="157">
        <v>44021</v>
      </c>
      <c r="B28" s="158">
        <v>41.15</v>
      </c>
      <c r="C28" s="159" t="s">
        <v>393</v>
      </c>
      <c r="D28" s="159" t="s">
        <v>171</v>
      </c>
      <c r="E28" s="160" t="s">
        <v>173</v>
      </c>
      <c r="F28" s="1"/>
    </row>
    <row r="29" spans="1:6" s="87" customFormat="1" ht="25.5" x14ac:dyDescent="0.35">
      <c r="A29" s="157">
        <v>44022</v>
      </c>
      <c r="B29" s="158">
        <v>97.8</v>
      </c>
      <c r="C29" s="159" t="s">
        <v>187</v>
      </c>
      <c r="D29" s="159" t="s">
        <v>171</v>
      </c>
      <c r="E29" s="160" t="s">
        <v>173</v>
      </c>
      <c r="F29" s="1"/>
    </row>
    <row r="30" spans="1:6" s="87" customFormat="1" ht="25.5" x14ac:dyDescent="0.35">
      <c r="A30" s="157">
        <v>44022</v>
      </c>
      <c r="B30" s="158">
        <v>39</v>
      </c>
      <c r="C30" s="159" t="s">
        <v>231</v>
      </c>
      <c r="D30" s="159" t="s">
        <v>232</v>
      </c>
      <c r="E30" s="160" t="s">
        <v>172</v>
      </c>
      <c r="F30" s="1"/>
    </row>
    <row r="31" spans="1:6" s="87" customFormat="1" ht="25.5" x14ac:dyDescent="0.35">
      <c r="A31" s="157">
        <v>44026</v>
      </c>
      <c r="B31" s="158">
        <v>275.39999999999998</v>
      </c>
      <c r="C31" s="159" t="s">
        <v>234</v>
      </c>
      <c r="D31" s="159" t="s">
        <v>183</v>
      </c>
      <c r="E31" s="160" t="s">
        <v>173</v>
      </c>
      <c r="F31" s="1"/>
    </row>
    <row r="32" spans="1:6" s="87" customFormat="1" ht="25.5" x14ac:dyDescent="0.35">
      <c r="A32" s="157">
        <v>44026</v>
      </c>
      <c r="B32" s="158">
        <v>268</v>
      </c>
      <c r="C32" s="159" t="s">
        <v>233</v>
      </c>
      <c r="D32" s="159" t="s">
        <v>183</v>
      </c>
      <c r="E32" s="160" t="s">
        <v>185</v>
      </c>
      <c r="F32" s="1"/>
    </row>
    <row r="33" spans="1:6" s="87" customFormat="1" ht="25.5" x14ac:dyDescent="0.35">
      <c r="A33" s="157">
        <v>44026</v>
      </c>
      <c r="B33" s="158">
        <v>175</v>
      </c>
      <c r="C33" s="159" t="s">
        <v>529</v>
      </c>
      <c r="D33" s="159" t="s">
        <v>270</v>
      </c>
      <c r="E33" s="160" t="s">
        <v>185</v>
      </c>
      <c r="F33" s="1"/>
    </row>
    <row r="34" spans="1:6" s="87" customFormat="1" ht="25.5" x14ac:dyDescent="0.35">
      <c r="A34" s="157">
        <v>44027</v>
      </c>
      <c r="B34" s="158">
        <v>78</v>
      </c>
      <c r="C34" s="159" t="s">
        <v>256</v>
      </c>
      <c r="D34" s="159" t="s">
        <v>232</v>
      </c>
      <c r="E34" s="160" t="s">
        <v>172</v>
      </c>
      <c r="F34" s="1"/>
    </row>
    <row r="35" spans="1:6" s="87" customFormat="1" ht="25.5" x14ac:dyDescent="0.35">
      <c r="A35" s="157">
        <v>44050</v>
      </c>
      <c r="B35" s="158">
        <v>34.17</v>
      </c>
      <c r="C35" s="159" t="s">
        <v>257</v>
      </c>
      <c r="D35" s="159" t="s">
        <v>171</v>
      </c>
      <c r="E35" s="160" t="s">
        <v>172</v>
      </c>
      <c r="F35" s="1"/>
    </row>
    <row r="36" spans="1:6" s="87" customFormat="1" ht="25.5" x14ac:dyDescent="0.35">
      <c r="A36" s="157">
        <v>44050</v>
      </c>
      <c r="B36" s="158">
        <v>147.80000000000001</v>
      </c>
      <c r="C36" s="159" t="s">
        <v>186</v>
      </c>
      <c r="D36" s="159" t="s">
        <v>183</v>
      </c>
      <c r="E36" s="160" t="s">
        <v>173</v>
      </c>
      <c r="F36" s="1"/>
    </row>
    <row r="37" spans="1:6" s="87" customFormat="1" x14ac:dyDescent="0.35">
      <c r="A37" s="157">
        <v>44050</v>
      </c>
      <c r="B37" s="158">
        <v>78</v>
      </c>
      <c r="C37" s="159" t="s">
        <v>375</v>
      </c>
      <c r="D37" s="159" t="s">
        <v>171</v>
      </c>
      <c r="E37" s="160" t="s">
        <v>173</v>
      </c>
      <c r="F37" s="1"/>
    </row>
    <row r="38" spans="1:6" s="87" customFormat="1" ht="25.5" x14ac:dyDescent="0.35">
      <c r="A38" s="157">
        <v>44050</v>
      </c>
      <c r="B38" s="158">
        <v>199</v>
      </c>
      <c r="C38" s="159" t="s">
        <v>277</v>
      </c>
      <c r="D38" s="159" t="s">
        <v>270</v>
      </c>
      <c r="E38" s="160" t="s">
        <v>173</v>
      </c>
      <c r="F38" s="1"/>
    </row>
    <row r="39" spans="1:6" s="87" customFormat="1" x14ac:dyDescent="0.35">
      <c r="A39" s="157">
        <v>44051</v>
      </c>
      <c r="B39" s="158">
        <v>78</v>
      </c>
      <c r="C39" s="159" t="s">
        <v>376</v>
      </c>
      <c r="D39" s="159" t="s">
        <v>171</v>
      </c>
      <c r="E39" s="160" t="s">
        <v>173</v>
      </c>
      <c r="F39" s="1"/>
    </row>
    <row r="40" spans="1:6" s="87" customFormat="1" ht="25.5" x14ac:dyDescent="0.35">
      <c r="A40" s="157">
        <v>44051</v>
      </c>
      <c r="B40" s="158">
        <v>164.21</v>
      </c>
      <c r="C40" s="159" t="s">
        <v>188</v>
      </c>
      <c r="D40" s="159" t="s">
        <v>183</v>
      </c>
      <c r="E40" s="160" t="s">
        <v>173</v>
      </c>
      <c r="F40" s="1"/>
    </row>
    <row r="41" spans="1:6" s="87" customFormat="1" ht="25.5" x14ac:dyDescent="0.35">
      <c r="A41" s="157">
        <v>44051</v>
      </c>
      <c r="B41" s="158">
        <v>50.8</v>
      </c>
      <c r="C41" s="159" t="s">
        <v>174</v>
      </c>
      <c r="D41" s="159" t="s">
        <v>171</v>
      </c>
      <c r="E41" s="160" t="s">
        <v>172</v>
      </c>
      <c r="F41" s="1"/>
    </row>
    <row r="42" spans="1:6" s="87" customFormat="1" x14ac:dyDescent="0.35">
      <c r="A42" s="157">
        <v>44114</v>
      </c>
      <c r="B42" s="158">
        <v>168.28</v>
      </c>
      <c r="C42" s="159" t="s">
        <v>272</v>
      </c>
      <c r="D42" s="159" t="s">
        <v>183</v>
      </c>
      <c r="E42" s="160" t="s">
        <v>173</v>
      </c>
      <c r="F42" s="1"/>
    </row>
    <row r="43" spans="1:6" s="87" customFormat="1" x14ac:dyDescent="0.35">
      <c r="A43" s="157">
        <v>44114</v>
      </c>
      <c r="B43" s="158">
        <v>78</v>
      </c>
      <c r="C43" s="159" t="s">
        <v>375</v>
      </c>
      <c r="D43" s="159" t="s">
        <v>171</v>
      </c>
      <c r="E43" s="160" t="s">
        <v>173</v>
      </c>
      <c r="F43" s="1"/>
    </row>
    <row r="44" spans="1:6" s="87" customFormat="1" x14ac:dyDescent="0.35">
      <c r="A44" s="157">
        <v>44114</v>
      </c>
      <c r="B44" s="158">
        <v>219</v>
      </c>
      <c r="C44" s="159" t="s">
        <v>276</v>
      </c>
      <c r="D44" s="159" t="s">
        <v>270</v>
      </c>
      <c r="E44" s="160" t="s">
        <v>173</v>
      </c>
      <c r="F44" s="1"/>
    </row>
    <row r="45" spans="1:6" s="87" customFormat="1" x14ac:dyDescent="0.35">
      <c r="A45" s="157">
        <v>44115</v>
      </c>
      <c r="B45" s="158">
        <v>78</v>
      </c>
      <c r="C45" s="159" t="s">
        <v>376</v>
      </c>
      <c r="D45" s="159" t="s">
        <v>171</v>
      </c>
      <c r="E45" s="160" t="s">
        <v>173</v>
      </c>
      <c r="F45" s="1"/>
    </row>
    <row r="46" spans="1:6" s="87" customFormat="1" x14ac:dyDescent="0.35">
      <c r="A46" s="157">
        <v>44115</v>
      </c>
      <c r="B46" s="158">
        <v>220.6</v>
      </c>
      <c r="C46" s="159" t="s">
        <v>189</v>
      </c>
      <c r="D46" s="159" t="s">
        <v>183</v>
      </c>
      <c r="E46" s="160" t="s">
        <v>173</v>
      </c>
      <c r="F46" s="1"/>
    </row>
    <row r="47" spans="1:6" s="87" customFormat="1" ht="25.5" x14ac:dyDescent="0.35">
      <c r="A47" s="157">
        <v>44115</v>
      </c>
      <c r="B47" s="158">
        <v>59</v>
      </c>
      <c r="C47" s="159" t="s">
        <v>297</v>
      </c>
      <c r="D47" s="159" t="s">
        <v>232</v>
      </c>
      <c r="E47" s="160" t="s">
        <v>172</v>
      </c>
      <c r="F47" s="1"/>
    </row>
    <row r="48" spans="1:6" s="87" customFormat="1" ht="26.25" customHeight="1" x14ac:dyDescent="0.35">
      <c r="A48" s="157">
        <v>44117</v>
      </c>
      <c r="B48" s="158">
        <v>95.2</v>
      </c>
      <c r="C48" s="159" t="s">
        <v>177</v>
      </c>
      <c r="D48" s="159" t="s">
        <v>171</v>
      </c>
      <c r="E48" s="160" t="s">
        <v>175</v>
      </c>
      <c r="F48" s="1"/>
    </row>
    <row r="49" spans="1:6" s="87" customFormat="1" ht="38.25" customHeight="1" x14ac:dyDescent="0.35">
      <c r="A49" s="157">
        <v>44117</v>
      </c>
      <c r="B49" s="158">
        <v>819.2</v>
      </c>
      <c r="C49" s="159" t="s">
        <v>255</v>
      </c>
      <c r="D49" s="159" t="s">
        <v>183</v>
      </c>
      <c r="E49" s="160" t="s">
        <v>178</v>
      </c>
      <c r="F49" s="1"/>
    </row>
    <row r="50" spans="1:6" s="87" customFormat="1" ht="26.25" customHeight="1" x14ac:dyDescent="0.35">
      <c r="A50" s="157">
        <v>44117</v>
      </c>
      <c r="B50" s="158">
        <v>189.75</v>
      </c>
      <c r="C50" s="159" t="s">
        <v>273</v>
      </c>
      <c r="D50" s="159" t="s">
        <v>270</v>
      </c>
      <c r="E50" s="160" t="s">
        <v>175</v>
      </c>
      <c r="F50" s="1"/>
    </row>
    <row r="51" spans="1:6" s="87" customFormat="1" ht="26.25" customHeight="1" x14ac:dyDescent="0.35">
      <c r="A51" s="157">
        <v>44118</v>
      </c>
      <c r="B51" s="158">
        <v>470</v>
      </c>
      <c r="C51" s="159" t="s">
        <v>274</v>
      </c>
      <c r="D51" s="159" t="s">
        <v>211</v>
      </c>
      <c r="E51" s="160" t="s">
        <v>178</v>
      </c>
      <c r="F51" s="1"/>
    </row>
    <row r="52" spans="1:6" s="87" customFormat="1" ht="26.25" customHeight="1" x14ac:dyDescent="0.35">
      <c r="A52" s="157">
        <v>44118</v>
      </c>
      <c r="B52" s="158">
        <v>18</v>
      </c>
      <c r="C52" s="159" t="s">
        <v>298</v>
      </c>
      <c r="D52" s="159" t="s">
        <v>232</v>
      </c>
      <c r="E52" s="160" t="s">
        <v>178</v>
      </c>
      <c r="F52" s="1"/>
    </row>
    <row r="53" spans="1:6" s="87" customFormat="1" ht="25.5" x14ac:dyDescent="0.35">
      <c r="A53" s="157">
        <v>44120</v>
      </c>
      <c r="B53" s="158">
        <v>47.9</v>
      </c>
      <c r="C53" s="159" t="s">
        <v>176</v>
      </c>
      <c r="D53" s="159" t="s">
        <v>171</v>
      </c>
      <c r="E53" s="160" t="s">
        <v>178</v>
      </c>
      <c r="F53" s="1"/>
    </row>
    <row r="54" spans="1:6" s="87" customFormat="1" ht="25.5" x14ac:dyDescent="0.35">
      <c r="A54" s="157">
        <v>44122</v>
      </c>
      <c r="B54" s="158">
        <v>600</v>
      </c>
      <c r="C54" s="159" t="s">
        <v>281</v>
      </c>
      <c r="D54" s="159" t="s">
        <v>244</v>
      </c>
      <c r="E54" s="160" t="s">
        <v>192</v>
      </c>
      <c r="F54" s="1"/>
    </row>
    <row r="55" spans="1:6" s="87" customFormat="1" x14ac:dyDescent="0.35">
      <c r="A55" s="157">
        <v>44125</v>
      </c>
      <c r="B55" s="158">
        <v>46.73</v>
      </c>
      <c r="C55" s="159" t="s">
        <v>302</v>
      </c>
      <c r="D55" s="159" t="s">
        <v>301</v>
      </c>
      <c r="E55" s="160" t="s">
        <v>245</v>
      </c>
      <c r="F55" s="1"/>
    </row>
    <row r="56" spans="1:6" s="87" customFormat="1" x14ac:dyDescent="0.35">
      <c r="A56" s="157">
        <v>44125</v>
      </c>
      <c r="B56" s="158">
        <v>99.21</v>
      </c>
      <c r="C56" s="159" t="s">
        <v>302</v>
      </c>
      <c r="D56" s="159" t="s">
        <v>301</v>
      </c>
      <c r="E56" s="160" t="s">
        <v>245</v>
      </c>
      <c r="F56" s="1"/>
    </row>
    <row r="57" spans="1:6" s="87" customFormat="1" x14ac:dyDescent="0.35">
      <c r="A57" s="157">
        <v>44127</v>
      </c>
      <c r="B57" s="158">
        <v>360.4</v>
      </c>
      <c r="C57" s="159" t="s">
        <v>190</v>
      </c>
      <c r="D57" s="159" t="s">
        <v>183</v>
      </c>
      <c r="E57" s="160" t="s">
        <v>173</v>
      </c>
      <c r="F57" s="1"/>
    </row>
    <row r="58" spans="1:6" s="87" customFormat="1" x14ac:dyDescent="0.35">
      <c r="A58" s="157">
        <v>44127</v>
      </c>
      <c r="B58" s="158">
        <v>78</v>
      </c>
      <c r="C58" s="159" t="s">
        <v>375</v>
      </c>
      <c r="D58" s="159" t="s">
        <v>171</v>
      </c>
      <c r="E58" s="160" t="s">
        <v>173</v>
      </c>
      <c r="F58" s="1"/>
    </row>
    <row r="59" spans="1:6" s="87" customFormat="1" x14ac:dyDescent="0.35">
      <c r="A59" s="157">
        <v>44127</v>
      </c>
      <c r="B59" s="158">
        <v>219</v>
      </c>
      <c r="C59" s="159" t="s">
        <v>275</v>
      </c>
      <c r="D59" s="159" t="s">
        <v>270</v>
      </c>
      <c r="E59" s="160" t="s">
        <v>173</v>
      </c>
      <c r="F59" s="1"/>
    </row>
    <row r="60" spans="1:6" s="87" customFormat="1" x14ac:dyDescent="0.35">
      <c r="A60" s="157">
        <v>44128</v>
      </c>
      <c r="B60" s="158">
        <v>78</v>
      </c>
      <c r="C60" s="159" t="s">
        <v>376</v>
      </c>
      <c r="D60" s="159" t="s">
        <v>171</v>
      </c>
      <c r="E60" s="160" t="s">
        <v>173</v>
      </c>
      <c r="F60" s="1"/>
    </row>
    <row r="61" spans="1:6" s="87" customFormat="1" x14ac:dyDescent="0.35">
      <c r="A61" s="157">
        <v>44128</v>
      </c>
      <c r="B61" s="158">
        <v>267.02999999999997</v>
      </c>
      <c r="C61" s="159" t="s">
        <v>191</v>
      </c>
      <c r="D61" s="159" t="s">
        <v>183</v>
      </c>
      <c r="E61" s="160" t="s">
        <v>173</v>
      </c>
      <c r="F61" s="1"/>
    </row>
    <row r="62" spans="1:6" s="87" customFormat="1" ht="25.5" x14ac:dyDescent="0.35">
      <c r="A62" s="157">
        <v>44128</v>
      </c>
      <c r="B62" s="158">
        <v>59</v>
      </c>
      <c r="C62" s="159" t="s">
        <v>304</v>
      </c>
      <c r="D62" s="159" t="s">
        <v>232</v>
      </c>
      <c r="E62" s="160" t="s">
        <v>172</v>
      </c>
      <c r="F62" s="1"/>
    </row>
    <row r="63" spans="1:6" s="87" customFormat="1" ht="25.5" x14ac:dyDescent="0.35">
      <c r="A63" s="157">
        <v>44141</v>
      </c>
      <c r="B63" s="158">
        <v>503.8</v>
      </c>
      <c r="C63" s="159" t="s">
        <v>306</v>
      </c>
      <c r="D63" s="159" t="s">
        <v>183</v>
      </c>
      <c r="E63" s="160" t="s">
        <v>192</v>
      </c>
      <c r="F63" s="1"/>
    </row>
    <row r="64" spans="1:6" s="87" customFormat="1" ht="25.5" x14ac:dyDescent="0.35">
      <c r="A64" s="157">
        <v>44141</v>
      </c>
      <c r="B64" s="158">
        <v>667.5</v>
      </c>
      <c r="C64" s="159" t="s">
        <v>310</v>
      </c>
      <c r="D64" s="159" t="s">
        <v>496</v>
      </c>
      <c r="E64" s="160" t="s">
        <v>192</v>
      </c>
      <c r="F64" s="1"/>
    </row>
    <row r="65" spans="1:6" s="87" customFormat="1" ht="25.5" x14ac:dyDescent="0.35">
      <c r="A65" s="157">
        <v>44144</v>
      </c>
      <c r="B65" s="158">
        <v>160</v>
      </c>
      <c r="C65" s="159" t="s">
        <v>308</v>
      </c>
      <c r="D65" s="159" t="s">
        <v>232</v>
      </c>
      <c r="E65" s="160" t="s">
        <v>172</v>
      </c>
      <c r="F65" s="1"/>
    </row>
    <row r="66" spans="1:6" s="87" customFormat="1" x14ac:dyDescent="0.35">
      <c r="A66" s="157">
        <v>44150</v>
      </c>
      <c r="B66" s="158">
        <v>400</v>
      </c>
      <c r="C66" s="159" t="s">
        <v>307</v>
      </c>
      <c r="D66" s="159" t="s">
        <v>496</v>
      </c>
      <c r="E66" s="160" t="s">
        <v>245</v>
      </c>
      <c r="F66" s="1"/>
    </row>
    <row r="67" spans="1:6" s="87" customFormat="1" x14ac:dyDescent="0.35">
      <c r="A67" s="157">
        <v>44152</v>
      </c>
      <c r="B67" s="158">
        <v>85.17</v>
      </c>
      <c r="C67" s="159" t="s">
        <v>311</v>
      </c>
      <c r="D67" s="159" t="s">
        <v>301</v>
      </c>
      <c r="E67" s="160" t="s">
        <v>312</v>
      </c>
      <c r="F67" s="1"/>
    </row>
    <row r="68" spans="1:6" s="87" customFormat="1" x14ac:dyDescent="0.35">
      <c r="A68" s="157">
        <v>44164</v>
      </c>
      <c r="B68" s="158">
        <v>38.549999999999997</v>
      </c>
      <c r="C68" s="159" t="s">
        <v>335</v>
      </c>
      <c r="D68" s="159" t="s">
        <v>301</v>
      </c>
      <c r="E68" s="160" t="s">
        <v>172</v>
      </c>
      <c r="F68" s="1"/>
    </row>
    <row r="69" spans="1:6" s="87" customFormat="1" ht="25.5" x14ac:dyDescent="0.35">
      <c r="A69" s="157">
        <v>44168</v>
      </c>
      <c r="B69" s="158">
        <v>708.8</v>
      </c>
      <c r="C69" s="159" t="s">
        <v>193</v>
      </c>
      <c r="D69" s="159" t="s">
        <v>183</v>
      </c>
      <c r="E69" s="160" t="s">
        <v>173</v>
      </c>
      <c r="F69" s="1"/>
    </row>
    <row r="70" spans="1:6" s="87" customFormat="1" x14ac:dyDescent="0.35">
      <c r="A70" s="157">
        <v>44168</v>
      </c>
      <c r="B70" s="158">
        <v>356.96</v>
      </c>
      <c r="C70" s="159" t="s">
        <v>278</v>
      </c>
      <c r="D70" s="159" t="s">
        <v>270</v>
      </c>
      <c r="E70" s="160" t="s">
        <v>173</v>
      </c>
      <c r="F70" s="1"/>
    </row>
    <row r="71" spans="1:6" s="87" customFormat="1" ht="25.5" x14ac:dyDescent="0.35">
      <c r="A71" s="157">
        <v>44168</v>
      </c>
      <c r="B71" s="158">
        <v>6.5</v>
      </c>
      <c r="C71" s="159" t="s">
        <v>420</v>
      </c>
      <c r="D71" s="159" t="s">
        <v>171</v>
      </c>
      <c r="E71" s="160" t="s">
        <v>173</v>
      </c>
      <c r="F71" s="1"/>
    </row>
    <row r="72" spans="1:6" s="87" customFormat="1" ht="25.5" x14ac:dyDescent="0.35">
      <c r="A72" s="157">
        <v>44168</v>
      </c>
      <c r="B72" s="158">
        <v>42.2</v>
      </c>
      <c r="C72" s="159" t="s">
        <v>179</v>
      </c>
      <c r="D72" s="159" t="s">
        <v>171</v>
      </c>
      <c r="E72" s="160" t="s">
        <v>172</v>
      </c>
      <c r="F72" s="1"/>
    </row>
    <row r="73" spans="1:6" s="87" customFormat="1" x14ac:dyDescent="0.35">
      <c r="A73" s="157">
        <v>44168</v>
      </c>
      <c r="B73" s="158">
        <v>9.4</v>
      </c>
      <c r="C73" s="159" t="s">
        <v>181</v>
      </c>
      <c r="D73" s="159" t="s">
        <v>171</v>
      </c>
      <c r="E73" s="160" t="s">
        <v>173</v>
      </c>
      <c r="F73" s="1"/>
    </row>
    <row r="74" spans="1:6" s="87" customFormat="1" x14ac:dyDescent="0.35">
      <c r="A74" s="157">
        <v>44168</v>
      </c>
      <c r="B74" s="158">
        <v>16.8</v>
      </c>
      <c r="C74" s="159" t="s">
        <v>182</v>
      </c>
      <c r="D74" s="159" t="s">
        <v>171</v>
      </c>
      <c r="E74" s="160" t="s">
        <v>173</v>
      </c>
      <c r="F74" s="1"/>
    </row>
    <row r="75" spans="1:6" s="87" customFormat="1" x14ac:dyDescent="0.35">
      <c r="A75" s="157">
        <v>44168</v>
      </c>
      <c r="B75" s="158">
        <v>15.2</v>
      </c>
      <c r="C75" s="159" t="s">
        <v>258</v>
      </c>
      <c r="D75" s="159" t="s">
        <v>171</v>
      </c>
      <c r="E75" s="160" t="s">
        <v>173</v>
      </c>
      <c r="F75" s="1"/>
    </row>
    <row r="76" spans="1:6" s="87" customFormat="1" x14ac:dyDescent="0.35">
      <c r="A76" s="157">
        <v>44169</v>
      </c>
      <c r="B76" s="158">
        <v>15.6</v>
      </c>
      <c r="C76" s="159" t="s">
        <v>180</v>
      </c>
      <c r="D76" s="159" t="s">
        <v>171</v>
      </c>
      <c r="E76" s="160" t="s">
        <v>173</v>
      </c>
      <c r="F76" s="1"/>
    </row>
    <row r="77" spans="1:6" s="87" customFormat="1" ht="25.5" x14ac:dyDescent="0.35">
      <c r="A77" s="157">
        <v>44257</v>
      </c>
      <c r="B77" s="158">
        <v>286.58</v>
      </c>
      <c r="C77" s="159" t="s">
        <v>241</v>
      </c>
      <c r="D77" s="159" t="s">
        <v>183</v>
      </c>
      <c r="E77" s="160" t="s">
        <v>173</v>
      </c>
      <c r="F77" s="1"/>
    </row>
    <row r="78" spans="1:6" s="87" customFormat="1" ht="38.25" x14ac:dyDescent="0.35">
      <c r="A78" s="157">
        <v>44265</v>
      </c>
      <c r="B78" s="158">
        <v>515.79</v>
      </c>
      <c r="C78" s="159" t="s">
        <v>196</v>
      </c>
      <c r="D78" s="159" t="s">
        <v>183</v>
      </c>
      <c r="E78" s="160" t="s">
        <v>195</v>
      </c>
      <c r="F78" s="1"/>
    </row>
    <row r="79" spans="1:6" s="87" customFormat="1" x14ac:dyDescent="0.35">
      <c r="A79" s="157">
        <v>44265</v>
      </c>
      <c r="B79" s="158">
        <v>10</v>
      </c>
      <c r="C79" s="159" t="s">
        <v>340</v>
      </c>
      <c r="D79" s="159" t="s">
        <v>171</v>
      </c>
      <c r="E79" s="160" t="s">
        <v>178</v>
      </c>
      <c r="F79" s="1"/>
    </row>
    <row r="80" spans="1:6" s="87" customFormat="1" ht="38.25" x14ac:dyDescent="0.35">
      <c r="A80" s="157">
        <v>44265</v>
      </c>
      <c r="B80" s="158">
        <v>284.49</v>
      </c>
      <c r="C80" s="159" t="s">
        <v>341</v>
      </c>
      <c r="D80" s="159" t="s">
        <v>171</v>
      </c>
      <c r="E80" s="160" t="s">
        <v>173</v>
      </c>
      <c r="F80" s="1"/>
    </row>
    <row r="81" spans="1:6" s="87" customFormat="1" ht="25.5" x14ac:dyDescent="0.35">
      <c r="A81" s="157">
        <v>44267</v>
      </c>
      <c r="B81" s="158">
        <v>110</v>
      </c>
      <c r="C81" s="159" t="s">
        <v>351</v>
      </c>
      <c r="D81" s="159" t="s">
        <v>232</v>
      </c>
      <c r="E81" s="160" t="s">
        <v>172</v>
      </c>
      <c r="F81" s="1"/>
    </row>
    <row r="82" spans="1:6" s="87" customFormat="1" ht="25.5" x14ac:dyDescent="0.35">
      <c r="A82" s="157">
        <v>44269</v>
      </c>
      <c r="B82" s="158">
        <v>59</v>
      </c>
      <c r="C82" s="159" t="s">
        <v>350</v>
      </c>
      <c r="D82" s="159" t="s">
        <v>232</v>
      </c>
      <c r="E82" s="160" t="s">
        <v>172</v>
      </c>
      <c r="F82" s="1"/>
    </row>
    <row r="83" spans="1:6" s="87" customFormat="1" ht="25.5" x14ac:dyDescent="0.35">
      <c r="A83" s="157">
        <v>44273</v>
      </c>
      <c r="B83" s="158">
        <v>190</v>
      </c>
      <c r="C83" s="159" t="s">
        <v>206</v>
      </c>
      <c r="D83" s="159" t="s">
        <v>183</v>
      </c>
      <c r="E83" s="160" t="s">
        <v>173</v>
      </c>
      <c r="F83" s="1"/>
    </row>
    <row r="84" spans="1:6" s="87" customFormat="1" x14ac:dyDescent="0.35">
      <c r="A84" s="157">
        <v>44273</v>
      </c>
      <c r="B84" s="158">
        <v>78</v>
      </c>
      <c r="C84" s="159" t="s">
        <v>375</v>
      </c>
      <c r="D84" s="159" t="s">
        <v>171</v>
      </c>
      <c r="E84" s="160" t="s">
        <v>173</v>
      </c>
      <c r="F84" s="1"/>
    </row>
    <row r="85" spans="1:6" s="87" customFormat="1" ht="25.5" x14ac:dyDescent="0.35">
      <c r="A85" s="157">
        <v>44273</v>
      </c>
      <c r="B85" s="158">
        <v>190</v>
      </c>
      <c r="C85" s="159" t="s">
        <v>279</v>
      </c>
      <c r="D85" s="159" t="s">
        <v>254</v>
      </c>
      <c r="E85" s="160" t="s">
        <v>173</v>
      </c>
      <c r="F85" s="1"/>
    </row>
    <row r="86" spans="1:6" s="87" customFormat="1" x14ac:dyDescent="0.35">
      <c r="A86" s="157">
        <v>44273</v>
      </c>
      <c r="B86" s="158">
        <v>40</v>
      </c>
      <c r="C86" s="159" t="s">
        <v>379</v>
      </c>
      <c r="D86" s="159" t="s">
        <v>171</v>
      </c>
      <c r="E86" s="160" t="s">
        <v>173</v>
      </c>
      <c r="F86" s="1"/>
    </row>
    <row r="87" spans="1:6" s="87" customFormat="1" x14ac:dyDescent="0.35">
      <c r="A87" s="157">
        <v>44274</v>
      </c>
      <c r="B87" s="158">
        <v>78</v>
      </c>
      <c r="C87" s="159" t="s">
        <v>376</v>
      </c>
      <c r="D87" s="159" t="s">
        <v>171</v>
      </c>
      <c r="E87" s="160" t="s">
        <v>173</v>
      </c>
      <c r="F87" s="1"/>
    </row>
    <row r="88" spans="1:6" s="87" customFormat="1" ht="25.5" x14ac:dyDescent="0.35">
      <c r="A88" s="157">
        <v>44274</v>
      </c>
      <c r="B88" s="158">
        <v>59</v>
      </c>
      <c r="C88" s="159" t="s">
        <v>349</v>
      </c>
      <c r="D88" s="159" t="s">
        <v>232</v>
      </c>
      <c r="E88" s="160" t="s">
        <v>172</v>
      </c>
      <c r="F88" s="1"/>
    </row>
    <row r="89" spans="1:6" s="87" customFormat="1" ht="25.5" x14ac:dyDescent="0.35">
      <c r="A89" s="157">
        <v>44282</v>
      </c>
      <c r="B89" s="158">
        <v>728.65</v>
      </c>
      <c r="C89" s="159" t="s">
        <v>194</v>
      </c>
      <c r="D89" s="159" t="s">
        <v>183</v>
      </c>
      <c r="E89" s="160" t="s">
        <v>173</v>
      </c>
      <c r="F89" s="1"/>
    </row>
    <row r="90" spans="1:6" s="87" customFormat="1" x14ac:dyDescent="0.35">
      <c r="A90" s="157">
        <v>44282</v>
      </c>
      <c r="B90" s="158">
        <v>78</v>
      </c>
      <c r="C90" s="159" t="s">
        <v>375</v>
      </c>
      <c r="D90" s="159" t="s">
        <v>171</v>
      </c>
      <c r="E90" s="160" t="s">
        <v>173</v>
      </c>
      <c r="F90" s="1"/>
    </row>
    <row r="91" spans="1:6" s="87" customFormat="1" x14ac:dyDescent="0.35">
      <c r="A91" s="157">
        <v>44282</v>
      </c>
      <c r="B91" s="158">
        <v>190</v>
      </c>
      <c r="C91" s="159" t="s">
        <v>210</v>
      </c>
      <c r="D91" s="159" t="s">
        <v>254</v>
      </c>
      <c r="E91" s="160" t="s">
        <v>173</v>
      </c>
      <c r="F91" s="1"/>
    </row>
    <row r="92" spans="1:6" s="87" customFormat="1" x14ac:dyDescent="0.35">
      <c r="A92" s="157">
        <v>44283</v>
      </c>
      <c r="B92" s="158">
        <v>78</v>
      </c>
      <c r="C92" s="159" t="s">
        <v>376</v>
      </c>
      <c r="D92" s="159" t="s">
        <v>171</v>
      </c>
      <c r="E92" s="160" t="s">
        <v>173</v>
      </c>
      <c r="F92" s="1"/>
    </row>
    <row r="93" spans="1:6" s="87" customFormat="1" x14ac:dyDescent="0.35">
      <c r="A93" s="157">
        <v>44283</v>
      </c>
      <c r="B93" s="158">
        <v>59</v>
      </c>
      <c r="C93" s="159" t="s">
        <v>346</v>
      </c>
      <c r="D93" s="159" t="s">
        <v>232</v>
      </c>
      <c r="E93" s="160" t="s">
        <v>172</v>
      </c>
      <c r="F93" s="1"/>
    </row>
    <row r="94" spans="1:6" s="87" customFormat="1" ht="25.5" x14ac:dyDescent="0.35">
      <c r="A94" s="157">
        <v>44295</v>
      </c>
      <c r="B94" s="158">
        <v>515.79</v>
      </c>
      <c r="C94" s="159" t="s">
        <v>197</v>
      </c>
      <c r="D94" s="159" t="s">
        <v>183</v>
      </c>
      <c r="E94" s="160" t="s">
        <v>198</v>
      </c>
      <c r="F94" s="1"/>
    </row>
    <row r="95" spans="1:6" s="87" customFormat="1" ht="25.5" x14ac:dyDescent="0.35">
      <c r="A95" s="157">
        <v>44295</v>
      </c>
      <c r="B95" s="158">
        <v>614.79999999999995</v>
      </c>
      <c r="C95" s="159" t="s">
        <v>282</v>
      </c>
      <c r="D95" s="159" t="s">
        <v>211</v>
      </c>
      <c r="E95" s="160" t="s">
        <v>198</v>
      </c>
      <c r="F95" s="1"/>
    </row>
    <row r="96" spans="1:6" s="87" customFormat="1" ht="25.5" x14ac:dyDescent="0.35">
      <c r="A96" s="157">
        <v>44297</v>
      </c>
      <c r="B96" s="158">
        <v>160</v>
      </c>
      <c r="C96" s="159" t="s">
        <v>348</v>
      </c>
      <c r="D96" s="159" t="s">
        <v>232</v>
      </c>
      <c r="E96" s="160" t="s">
        <v>172</v>
      </c>
      <c r="F96" s="1"/>
    </row>
    <row r="97" spans="1:6" s="87" customFormat="1" ht="25.5" x14ac:dyDescent="0.35">
      <c r="A97" s="157">
        <v>44302</v>
      </c>
      <c r="B97" s="158">
        <v>835.5</v>
      </c>
      <c r="C97" s="159" t="s">
        <v>243</v>
      </c>
      <c r="D97" s="159" t="s">
        <v>244</v>
      </c>
      <c r="E97" s="160" t="s">
        <v>245</v>
      </c>
      <c r="F97" s="1"/>
    </row>
    <row r="98" spans="1:6" s="87" customFormat="1" ht="25.5" x14ac:dyDescent="0.35">
      <c r="A98" s="157">
        <v>44304</v>
      </c>
      <c r="B98" s="158">
        <v>66.87</v>
      </c>
      <c r="C98" s="159" t="s">
        <v>380</v>
      </c>
      <c r="D98" s="159" t="s">
        <v>301</v>
      </c>
      <c r="E98" s="160" t="s">
        <v>245</v>
      </c>
      <c r="F98" s="1"/>
    </row>
    <row r="99" spans="1:6" s="87" customFormat="1" ht="25.5" x14ac:dyDescent="0.35">
      <c r="A99" s="157">
        <v>44309</v>
      </c>
      <c r="B99" s="158">
        <v>660.5</v>
      </c>
      <c r="C99" s="159" t="s">
        <v>212</v>
      </c>
      <c r="D99" s="159" t="s">
        <v>183</v>
      </c>
      <c r="E99" s="160" t="s">
        <v>173</v>
      </c>
      <c r="F99" s="1"/>
    </row>
    <row r="100" spans="1:6" s="87" customFormat="1" x14ac:dyDescent="0.35">
      <c r="A100" s="157">
        <v>44309</v>
      </c>
      <c r="B100" s="158">
        <v>78</v>
      </c>
      <c r="C100" s="159" t="s">
        <v>375</v>
      </c>
      <c r="D100" s="159" t="s">
        <v>171</v>
      </c>
      <c r="E100" s="160" t="s">
        <v>173</v>
      </c>
      <c r="F100" s="1"/>
    </row>
    <row r="101" spans="1:6" s="87" customFormat="1" x14ac:dyDescent="0.35">
      <c r="A101" s="157">
        <v>44309</v>
      </c>
      <c r="B101" s="158">
        <v>645</v>
      </c>
      <c r="C101" s="159" t="s">
        <v>213</v>
      </c>
      <c r="D101" s="159" t="s">
        <v>211</v>
      </c>
      <c r="E101" s="160" t="s">
        <v>173</v>
      </c>
      <c r="F101" s="1"/>
    </row>
    <row r="102" spans="1:6" s="87" customFormat="1" x14ac:dyDescent="0.35">
      <c r="A102" s="157">
        <v>44311</v>
      </c>
      <c r="B102" s="158">
        <v>78</v>
      </c>
      <c r="C102" s="159" t="s">
        <v>376</v>
      </c>
      <c r="D102" s="159" t="s">
        <v>171</v>
      </c>
      <c r="E102" s="160" t="s">
        <v>173</v>
      </c>
      <c r="F102" s="1"/>
    </row>
    <row r="103" spans="1:6" s="87" customFormat="1" ht="25.5" x14ac:dyDescent="0.35">
      <c r="A103" s="157">
        <v>44311</v>
      </c>
      <c r="B103" s="158">
        <v>110</v>
      </c>
      <c r="C103" s="159" t="s">
        <v>352</v>
      </c>
      <c r="D103" s="159" t="s">
        <v>232</v>
      </c>
      <c r="E103" s="160" t="s">
        <v>172</v>
      </c>
      <c r="F103" s="1"/>
    </row>
    <row r="104" spans="1:6" s="87" customFormat="1" x14ac:dyDescent="0.35">
      <c r="A104" s="157">
        <v>44322</v>
      </c>
      <c r="B104" s="158">
        <v>150.96</v>
      </c>
      <c r="C104" s="159" t="s">
        <v>207</v>
      </c>
      <c r="D104" s="159" t="s">
        <v>183</v>
      </c>
      <c r="E104" s="160" t="s">
        <v>173</v>
      </c>
      <c r="F104" s="1"/>
    </row>
    <row r="105" spans="1:6" s="87" customFormat="1" x14ac:dyDescent="0.35">
      <c r="A105" s="157">
        <v>44322</v>
      </c>
      <c r="B105" s="158">
        <v>78</v>
      </c>
      <c r="C105" s="159" t="s">
        <v>375</v>
      </c>
      <c r="D105" s="159" t="s">
        <v>171</v>
      </c>
      <c r="E105" s="160" t="s">
        <v>173</v>
      </c>
      <c r="F105" s="1"/>
    </row>
    <row r="106" spans="1:6" s="87" customFormat="1" x14ac:dyDescent="0.35">
      <c r="A106" s="157">
        <v>44322</v>
      </c>
      <c r="B106" s="158">
        <v>190</v>
      </c>
      <c r="C106" s="159" t="s">
        <v>214</v>
      </c>
      <c r="D106" s="159" t="s">
        <v>215</v>
      </c>
      <c r="E106" s="160" t="s">
        <v>173</v>
      </c>
      <c r="F106" s="1"/>
    </row>
    <row r="107" spans="1:6" s="87" customFormat="1" x14ac:dyDescent="0.35">
      <c r="A107" s="157">
        <v>44322</v>
      </c>
      <c r="B107" s="158">
        <v>370.44</v>
      </c>
      <c r="C107" s="159" t="s">
        <v>208</v>
      </c>
      <c r="D107" s="159" t="s">
        <v>183</v>
      </c>
      <c r="E107" s="160" t="s">
        <v>209</v>
      </c>
      <c r="F107" s="1"/>
    </row>
    <row r="108" spans="1:6" s="87" customFormat="1" x14ac:dyDescent="0.35">
      <c r="A108" s="157">
        <v>44323</v>
      </c>
      <c r="B108" s="158">
        <v>12</v>
      </c>
      <c r="C108" s="159" t="s">
        <v>224</v>
      </c>
      <c r="D108" s="159" t="s">
        <v>171</v>
      </c>
      <c r="E108" s="160" t="s">
        <v>173</v>
      </c>
      <c r="F108" s="1"/>
    </row>
    <row r="109" spans="1:6" s="87" customFormat="1" x14ac:dyDescent="0.35">
      <c r="A109" s="157">
        <v>44323</v>
      </c>
      <c r="B109" s="158">
        <v>78</v>
      </c>
      <c r="C109" s="159" t="s">
        <v>376</v>
      </c>
      <c r="D109" s="159" t="s">
        <v>171</v>
      </c>
      <c r="E109" s="160" t="s">
        <v>173</v>
      </c>
      <c r="F109" s="1"/>
    </row>
    <row r="110" spans="1:6" s="87" customFormat="1" x14ac:dyDescent="0.35">
      <c r="A110" s="157">
        <v>44323</v>
      </c>
      <c r="B110" s="158">
        <v>635.54</v>
      </c>
      <c r="C110" s="159" t="s">
        <v>242</v>
      </c>
      <c r="D110" s="159" t="s">
        <v>183</v>
      </c>
      <c r="E110" s="160" t="s">
        <v>173</v>
      </c>
      <c r="F110" s="1"/>
    </row>
    <row r="111" spans="1:6" s="87" customFormat="1" x14ac:dyDescent="0.35">
      <c r="A111" s="157">
        <v>44323</v>
      </c>
      <c r="B111" s="158">
        <v>190</v>
      </c>
      <c r="C111" s="159" t="s">
        <v>246</v>
      </c>
      <c r="D111" s="159" t="s">
        <v>215</v>
      </c>
      <c r="E111" s="160" t="s">
        <v>173</v>
      </c>
      <c r="F111" s="1"/>
    </row>
    <row r="112" spans="1:6" s="87" customFormat="1" ht="25.5" x14ac:dyDescent="0.35">
      <c r="A112" s="157">
        <v>44323</v>
      </c>
      <c r="B112" s="158">
        <v>110</v>
      </c>
      <c r="C112" s="159" t="s">
        <v>353</v>
      </c>
      <c r="D112" s="159" t="s">
        <v>232</v>
      </c>
      <c r="E112" s="160" t="s">
        <v>172</v>
      </c>
      <c r="F112" s="1"/>
    </row>
    <row r="113" spans="1:6" s="87" customFormat="1" ht="25.5" x14ac:dyDescent="0.35">
      <c r="A113" s="157">
        <v>44328</v>
      </c>
      <c r="B113" s="158">
        <v>569.28</v>
      </c>
      <c r="C113" s="159" t="s">
        <v>378</v>
      </c>
      <c r="D113" s="159" t="s">
        <v>183</v>
      </c>
      <c r="E113" s="160" t="s">
        <v>173</v>
      </c>
      <c r="F113" s="1"/>
    </row>
    <row r="114" spans="1:6" s="87" customFormat="1" x14ac:dyDescent="0.35">
      <c r="A114" s="157">
        <v>44328</v>
      </c>
      <c r="B114" s="158">
        <v>78</v>
      </c>
      <c r="C114" s="159" t="s">
        <v>375</v>
      </c>
      <c r="D114" s="159" t="s">
        <v>171</v>
      </c>
      <c r="E114" s="160" t="s">
        <v>173</v>
      </c>
      <c r="F114" s="1"/>
    </row>
    <row r="115" spans="1:6" s="87" customFormat="1" x14ac:dyDescent="0.35">
      <c r="A115" s="157">
        <v>44328</v>
      </c>
      <c r="B115" s="158">
        <v>220</v>
      </c>
      <c r="C115" s="159" t="s">
        <v>377</v>
      </c>
      <c r="D115" s="159" t="s">
        <v>215</v>
      </c>
      <c r="E115" s="160" t="s">
        <v>173</v>
      </c>
      <c r="F115" s="1"/>
    </row>
    <row r="116" spans="1:6" s="87" customFormat="1" x14ac:dyDescent="0.35">
      <c r="A116" s="157">
        <v>44329</v>
      </c>
      <c r="B116" s="158">
        <v>78</v>
      </c>
      <c r="C116" s="159" t="s">
        <v>376</v>
      </c>
      <c r="D116" s="159" t="s">
        <v>171</v>
      </c>
      <c r="E116" s="160" t="s">
        <v>173</v>
      </c>
      <c r="F116" s="1"/>
    </row>
    <row r="117" spans="1:6" s="87" customFormat="1" ht="25.5" x14ac:dyDescent="0.35">
      <c r="A117" s="157">
        <v>44329</v>
      </c>
      <c r="B117" s="158">
        <v>59</v>
      </c>
      <c r="C117" s="159" t="s">
        <v>355</v>
      </c>
      <c r="D117" s="159" t="s">
        <v>232</v>
      </c>
      <c r="E117" s="160" t="s">
        <v>172</v>
      </c>
      <c r="F117" s="1"/>
    </row>
    <row r="118" spans="1:6" s="87" customFormat="1" ht="25.5" x14ac:dyDescent="0.35">
      <c r="A118" s="157">
        <v>44336</v>
      </c>
      <c r="B118" s="158">
        <v>522.24</v>
      </c>
      <c r="C118" s="159" t="s">
        <v>205</v>
      </c>
      <c r="D118" s="159" t="s">
        <v>183</v>
      </c>
      <c r="E118" s="160" t="s">
        <v>173</v>
      </c>
      <c r="F118" s="1"/>
    </row>
    <row r="119" spans="1:6" s="87" customFormat="1" x14ac:dyDescent="0.35">
      <c r="A119" s="157">
        <v>44336</v>
      </c>
      <c r="B119" s="158">
        <v>78</v>
      </c>
      <c r="C119" s="159" t="s">
        <v>375</v>
      </c>
      <c r="D119" s="159" t="s">
        <v>171</v>
      </c>
      <c r="E119" s="160" t="s">
        <v>173</v>
      </c>
      <c r="F119" s="1"/>
    </row>
    <row r="120" spans="1:6" s="87" customFormat="1" ht="25.5" x14ac:dyDescent="0.35">
      <c r="A120" s="157">
        <v>44336</v>
      </c>
      <c r="B120" s="158">
        <v>190</v>
      </c>
      <c r="C120" s="159" t="s">
        <v>357</v>
      </c>
      <c r="D120" s="159" t="s">
        <v>215</v>
      </c>
      <c r="E120" s="160" t="s">
        <v>173</v>
      </c>
      <c r="F120" s="1"/>
    </row>
    <row r="121" spans="1:6" s="87" customFormat="1" x14ac:dyDescent="0.35">
      <c r="A121" s="157">
        <v>44336</v>
      </c>
      <c r="B121" s="158">
        <v>9.1999999999999993</v>
      </c>
      <c r="C121" s="159" t="s">
        <v>225</v>
      </c>
      <c r="D121" s="159" t="s">
        <v>171</v>
      </c>
      <c r="E121" s="160" t="s">
        <v>173</v>
      </c>
      <c r="F121" s="1"/>
    </row>
    <row r="122" spans="1:6" s="87" customFormat="1" x14ac:dyDescent="0.35">
      <c r="A122" s="157">
        <v>44337</v>
      </c>
      <c r="B122" s="158">
        <v>78</v>
      </c>
      <c r="C122" s="159" t="s">
        <v>376</v>
      </c>
      <c r="D122" s="159" t="s">
        <v>171</v>
      </c>
      <c r="E122" s="160" t="s">
        <v>173</v>
      </c>
      <c r="F122" s="1"/>
    </row>
    <row r="123" spans="1:6" s="87" customFormat="1" x14ac:dyDescent="0.35">
      <c r="A123" s="157">
        <v>44337</v>
      </c>
      <c r="B123" s="158">
        <v>59</v>
      </c>
      <c r="C123" s="172" t="s">
        <v>356</v>
      </c>
      <c r="D123" s="159" t="s">
        <v>232</v>
      </c>
      <c r="E123" s="160" t="s">
        <v>172</v>
      </c>
      <c r="F123" s="1"/>
    </row>
    <row r="124" spans="1:6" s="87" customFormat="1" ht="25.5" x14ac:dyDescent="0.35">
      <c r="A124" s="157">
        <v>44344</v>
      </c>
      <c r="B124" s="158">
        <v>387.85</v>
      </c>
      <c r="C124" s="159" t="s">
        <v>222</v>
      </c>
      <c r="D124" s="159" t="s">
        <v>183</v>
      </c>
      <c r="E124" s="160" t="s">
        <v>178</v>
      </c>
      <c r="F124" s="1"/>
    </row>
    <row r="125" spans="1:6" s="87" customFormat="1" ht="25.5" x14ac:dyDescent="0.35">
      <c r="A125" s="157">
        <v>44344</v>
      </c>
      <c r="B125" s="158">
        <v>488</v>
      </c>
      <c r="C125" s="159" t="s">
        <v>223</v>
      </c>
      <c r="D125" s="159" t="s">
        <v>211</v>
      </c>
      <c r="E125" s="160" t="s">
        <v>178</v>
      </c>
      <c r="F125" s="1"/>
    </row>
    <row r="126" spans="1:6" s="87" customFormat="1" x14ac:dyDescent="0.35">
      <c r="A126" s="157">
        <v>44344</v>
      </c>
      <c r="B126" s="158">
        <v>48.3</v>
      </c>
      <c r="C126" s="159" t="s">
        <v>226</v>
      </c>
      <c r="D126" s="159" t="s">
        <v>171</v>
      </c>
      <c r="E126" s="160" t="s">
        <v>178</v>
      </c>
      <c r="F126" s="1"/>
    </row>
    <row r="127" spans="1:6" s="87" customFormat="1" x14ac:dyDescent="0.35">
      <c r="A127" s="157">
        <v>44345</v>
      </c>
      <c r="B127" s="158">
        <v>42.6</v>
      </c>
      <c r="C127" s="159" t="s">
        <v>228</v>
      </c>
      <c r="D127" s="159" t="s">
        <v>171</v>
      </c>
      <c r="E127" s="160" t="s">
        <v>178</v>
      </c>
      <c r="F127" s="1"/>
    </row>
    <row r="128" spans="1:6" s="87" customFormat="1" x14ac:dyDescent="0.35">
      <c r="A128" s="157">
        <v>44345</v>
      </c>
      <c r="B128" s="158">
        <v>15</v>
      </c>
      <c r="C128" s="159" t="s">
        <v>227</v>
      </c>
      <c r="D128" s="159" t="s">
        <v>171</v>
      </c>
      <c r="E128" s="160" t="s">
        <v>178</v>
      </c>
      <c r="F128" s="1"/>
    </row>
    <row r="129" spans="1:6" s="87" customFormat="1" ht="25.5" x14ac:dyDescent="0.35">
      <c r="A129" s="157">
        <v>44346</v>
      </c>
      <c r="B129" s="158">
        <v>110</v>
      </c>
      <c r="C129" s="159" t="s">
        <v>360</v>
      </c>
      <c r="D129" s="159" t="s">
        <v>171</v>
      </c>
      <c r="E129" s="160" t="s">
        <v>172</v>
      </c>
      <c r="F129" s="1"/>
    </row>
    <row r="130" spans="1:6" s="87" customFormat="1" x14ac:dyDescent="0.35">
      <c r="A130" s="157">
        <v>44358</v>
      </c>
      <c r="B130" s="158">
        <v>100</v>
      </c>
      <c r="C130" s="159" t="s">
        <v>363</v>
      </c>
      <c r="D130" s="159" t="s">
        <v>364</v>
      </c>
      <c r="E130" s="160" t="s">
        <v>173</v>
      </c>
      <c r="F130" s="1"/>
    </row>
    <row r="131" spans="1:6" s="87" customFormat="1" ht="25.5" x14ac:dyDescent="0.35">
      <c r="A131" s="157">
        <v>44368</v>
      </c>
      <c r="B131" s="158">
        <v>36.200000000000003</v>
      </c>
      <c r="C131" s="159" t="s">
        <v>247</v>
      </c>
      <c r="D131" s="159" t="s">
        <v>171</v>
      </c>
      <c r="E131" s="160" t="s">
        <v>172</v>
      </c>
      <c r="F131" s="1"/>
    </row>
    <row r="132" spans="1:6" s="87" customFormat="1" x14ac:dyDescent="0.35">
      <c r="A132" s="157">
        <v>44368</v>
      </c>
      <c r="B132" s="158">
        <v>421.38</v>
      </c>
      <c r="C132" s="159" t="s">
        <v>259</v>
      </c>
      <c r="D132" s="159" t="s">
        <v>183</v>
      </c>
      <c r="E132" s="160" t="s">
        <v>192</v>
      </c>
      <c r="F132" s="1"/>
    </row>
    <row r="133" spans="1:6" s="87" customFormat="1" x14ac:dyDescent="0.35">
      <c r="A133" s="157">
        <v>44368</v>
      </c>
      <c r="B133" s="158">
        <v>34.6</v>
      </c>
      <c r="C133" s="159" t="s">
        <v>248</v>
      </c>
      <c r="D133" s="159" t="s">
        <v>171</v>
      </c>
      <c r="E133" s="160" t="s">
        <v>192</v>
      </c>
      <c r="F133" s="1"/>
    </row>
    <row r="134" spans="1:6" s="87" customFormat="1" x14ac:dyDescent="0.35">
      <c r="A134" s="157">
        <v>44368</v>
      </c>
      <c r="B134" s="158">
        <v>38.200000000000003</v>
      </c>
      <c r="C134" s="159" t="s">
        <v>249</v>
      </c>
      <c r="D134" s="159" t="s">
        <v>171</v>
      </c>
      <c r="E134" s="160" t="s">
        <v>192</v>
      </c>
      <c r="F134" s="1"/>
    </row>
    <row r="135" spans="1:6" s="87" customFormat="1" ht="25.5" x14ac:dyDescent="0.35">
      <c r="A135" s="157">
        <v>44368</v>
      </c>
      <c r="B135" s="158">
        <v>38.1</v>
      </c>
      <c r="C135" s="159" t="s">
        <v>250</v>
      </c>
      <c r="D135" s="159" t="s">
        <v>171</v>
      </c>
      <c r="E135" s="160" t="s">
        <v>172</v>
      </c>
      <c r="F135" s="1"/>
    </row>
    <row r="136" spans="1:6" s="87" customFormat="1" x14ac:dyDescent="0.35">
      <c r="A136" s="157">
        <v>44375</v>
      </c>
      <c r="B136" s="158">
        <v>303.8</v>
      </c>
      <c r="C136" s="159" t="s">
        <v>253</v>
      </c>
      <c r="D136" s="159" t="s">
        <v>183</v>
      </c>
      <c r="E136" s="160" t="s">
        <v>192</v>
      </c>
      <c r="F136" s="1"/>
    </row>
    <row r="137" spans="1:6" s="87" customFormat="1" x14ac:dyDescent="0.35">
      <c r="A137" s="157">
        <v>44375</v>
      </c>
      <c r="B137" s="158">
        <v>190</v>
      </c>
      <c r="C137" s="159" t="s">
        <v>280</v>
      </c>
      <c r="D137" s="159" t="s">
        <v>215</v>
      </c>
      <c r="E137" s="160" t="s">
        <v>192</v>
      </c>
      <c r="F137" s="1"/>
    </row>
    <row r="138" spans="1:6" s="87" customFormat="1" x14ac:dyDescent="0.35">
      <c r="A138" s="157">
        <v>44375</v>
      </c>
      <c r="B138" s="158">
        <v>28.2</v>
      </c>
      <c r="C138" s="159" t="s">
        <v>251</v>
      </c>
      <c r="D138" s="159" t="s">
        <v>171</v>
      </c>
      <c r="E138" s="160" t="s">
        <v>192</v>
      </c>
      <c r="F138" s="1"/>
    </row>
    <row r="139" spans="1:6" s="87" customFormat="1" x14ac:dyDescent="0.35">
      <c r="A139" s="157">
        <v>44376</v>
      </c>
      <c r="B139" s="158">
        <v>30</v>
      </c>
      <c r="C139" s="159" t="s">
        <v>252</v>
      </c>
      <c r="D139" s="159" t="s">
        <v>171</v>
      </c>
      <c r="E139" s="160" t="s">
        <v>192</v>
      </c>
      <c r="F139" s="1"/>
    </row>
    <row r="140" spans="1:6" s="87" customFormat="1" x14ac:dyDescent="0.35">
      <c r="A140" s="157">
        <v>44376</v>
      </c>
      <c r="B140" s="158">
        <v>59</v>
      </c>
      <c r="C140" s="159" t="s">
        <v>369</v>
      </c>
      <c r="D140" s="159" t="s">
        <v>232</v>
      </c>
      <c r="E140" s="160" t="s">
        <v>172</v>
      </c>
      <c r="F140" s="1"/>
    </row>
    <row r="141" spans="1:6" s="87" customFormat="1" x14ac:dyDescent="0.35">
      <c r="A141" s="157"/>
      <c r="B141" s="158"/>
      <c r="C141" s="159"/>
      <c r="D141" s="159"/>
      <c r="E141" s="160"/>
      <c r="F141" s="1"/>
    </row>
    <row r="142" spans="1:6" s="87" customFormat="1" x14ac:dyDescent="0.35">
      <c r="A142" s="157"/>
      <c r="B142" s="158"/>
      <c r="C142" s="159"/>
      <c r="D142" s="159"/>
      <c r="E142" s="160"/>
      <c r="F142" s="1"/>
    </row>
    <row r="143" spans="1:6" s="87" customFormat="1" x14ac:dyDescent="0.35">
      <c r="A143" s="157"/>
      <c r="B143" s="158"/>
      <c r="C143" s="159"/>
      <c r="D143" s="159"/>
      <c r="E143" s="160"/>
      <c r="F143" s="1"/>
    </row>
    <row r="144" spans="1:6" s="87" customFormat="1" x14ac:dyDescent="0.35">
      <c r="A144" s="157"/>
      <c r="B144" s="158"/>
      <c r="C144" s="159"/>
      <c r="D144" s="159"/>
      <c r="E144" s="160"/>
    </row>
    <row r="145" spans="1:6" s="87" customFormat="1" hidden="1" x14ac:dyDescent="0.35">
      <c r="A145" s="147"/>
      <c r="B145" s="148"/>
      <c r="C145" s="149"/>
      <c r="D145" s="149"/>
      <c r="E145" s="150"/>
      <c r="F145" s="1"/>
    </row>
    <row r="146" spans="1:6" ht="19.5" customHeight="1" x14ac:dyDescent="0.35">
      <c r="A146" s="107" t="s">
        <v>125</v>
      </c>
      <c r="B146" s="108">
        <f>SUM(B25:B145)</f>
        <v>22549.96999999999</v>
      </c>
      <c r="C146" s="168" t="str">
        <f>IF(SUBTOTAL(3,B25:B145)=SUBTOTAL(103,B25:B145),'Summary and sign-off'!$A$48,'Summary and sign-off'!$A$49)</f>
        <v>Check - there are no hidden rows with data</v>
      </c>
      <c r="D146" s="183" t="str">
        <f>IF('Summary and sign-off'!F56='Summary and sign-off'!F54,'Summary and sign-off'!A51,'Summary and sign-off'!A50)</f>
        <v>Check - each entry provides sufficient information</v>
      </c>
      <c r="E146" s="183"/>
      <c r="F146" s="46"/>
    </row>
    <row r="147" spans="1:6" ht="10.5" customHeight="1" x14ac:dyDescent="0.4">
      <c r="A147" s="27"/>
      <c r="B147" s="22"/>
      <c r="C147" s="27"/>
      <c r="D147" s="27"/>
      <c r="E147" s="27"/>
      <c r="F147" s="27"/>
    </row>
    <row r="148" spans="1:6" ht="24.75" customHeight="1" x14ac:dyDescent="0.35">
      <c r="A148" s="184" t="s">
        <v>126</v>
      </c>
      <c r="B148" s="184"/>
      <c r="C148" s="184"/>
      <c r="D148" s="184"/>
      <c r="E148" s="184"/>
      <c r="F148" s="46"/>
    </row>
    <row r="149" spans="1:6" ht="27" customHeight="1" x14ac:dyDescent="0.35">
      <c r="A149" s="35" t="s">
        <v>117</v>
      </c>
      <c r="B149" s="35" t="s">
        <v>62</v>
      </c>
      <c r="C149" s="35" t="s">
        <v>127</v>
      </c>
      <c r="D149" s="35" t="s">
        <v>128</v>
      </c>
      <c r="E149" s="35" t="s">
        <v>121</v>
      </c>
      <c r="F149" s="49"/>
    </row>
    <row r="150" spans="1:6" s="87" customFormat="1" hidden="1" x14ac:dyDescent="0.35">
      <c r="A150" s="133"/>
      <c r="B150" s="134"/>
      <c r="C150" s="135"/>
      <c r="D150" s="135"/>
      <c r="E150" s="136"/>
      <c r="F150" s="1"/>
    </row>
    <row r="151" spans="1:6" s="87" customFormat="1" x14ac:dyDescent="0.35">
      <c r="A151" s="157">
        <v>44013</v>
      </c>
      <c r="B151" s="158">
        <v>33.299999999999997</v>
      </c>
      <c r="C151" s="159" t="s">
        <v>296</v>
      </c>
      <c r="D151" s="159" t="s">
        <v>171</v>
      </c>
      <c r="E151" s="160" t="s">
        <v>172</v>
      </c>
      <c r="F151" s="1"/>
    </row>
    <row r="152" spans="1:6" s="87" customFormat="1" x14ac:dyDescent="0.35">
      <c r="A152" s="157">
        <v>44025</v>
      </c>
      <c r="B152" s="158">
        <v>10.7</v>
      </c>
      <c r="C152" s="159" t="s">
        <v>313</v>
      </c>
      <c r="D152" s="159" t="s">
        <v>171</v>
      </c>
      <c r="E152" s="160" t="s">
        <v>172</v>
      </c>
      <c r="F152" s="1"/>
    </row>
    <row r="153" spans="1:6" s="87" customFormat="1" x14ac:dyDescent="0.35">
      <c r="A153" s="157">
        <v>44025</v>
      </c>
      <c r="B153" s="158">
        <v>16.5</v>
      </c>
      <c r="C153" s="159" t="s">
        <v>394</v>
      </c>
      <c r="D153" s="159" t="s">
        <v>171</v>
      </c>
      <c r="E153" s="160" t="s">
        <v>172</v>
      </c>
      <c r="F153" s="1"/>
    </row>
    <row r="154" spans="1:6" s="87" customFormat="1" x14ac:dyDescent="0.35">
      <c r="A154" s="157">
        <v>44033</v>
      </c>
      <c r="B154" s="158">
        <v>15</v>
      </c>
      <c r="C154" s="159" t="s">
        <v>395</v>
      </c>
      <c r="D154" s="159" t="s">
        <v>171</v>
      </c>
      <c r="E154" s="160" t="s">
        <v>172</v>
      </c>
      <c r="F154" s="1"/>
    </row>
    <row r="155" spans="1:6" s="87" customFormat="1" x14ac:dyDescent="0.35">
      <c r="A155" s="157">
        <v>44033</v>
      </c>
      <c r="B155" s="158">
        <v>18.8</v>
      </c>
      <c r="C155" s="159" t="s">
        <v>396</v>
      </c>
      <c r="D155" s="159" t="s">
        <v>171</v>
      </c>
      <c r="E155" s="160" t="s">
        <v>172</v>
      </c>
      <c r="F155" s="1"/>
    </row>
    <row r="156" spans="1:6" s="87" customFormat="1" x14ac:dyDescent="0.35">
      <c r="A156" s="157">
        <v>44034</v>
      </c>
      <c r="B156" s="158">
        <v>7.61</v>
      </c>
      <c r="C156" s="159" t="s">
        <v>397</v>
      </c>
      <c r="D156" s="159" t="s">
        <v>171</v>
      </c>
      <c r="E156" s="160" t="s">
        <v>172</v>
      </c>
      <c r="F156" s="1"/>
    </row>
    <row r="157" spans="1:6" s="87" customFormat="1" x14ac:dyDescent="0.35">
      <c r="A157" s="157">
        <v>44034</v>
      </c>
      <c r="B157" s="158">
        <v>17.8</v>
      </c>
      <c r="C157" s="159" t="s">
        <v>314</v>
      </c>
      <c r="D157" s="159" t="s">
        <v>171</v>
      </c>
      <c r="E157" s="160" t="s">
        <v>172</v>
      </c>
      <c r="F157" s="1"/>
    </row>
    <row r="158" spans="1:6" s="87" customFormat="1" x14ac:dyDescent="0.35">
      <c r="A158" s="157">
        <v>44034</v>
      </c>
      <c r="B158" s="158">
        <v>20</v>
      </c>
      <c r="C158" s="159" t="s">
        <v>384</v>
      </c>
      <c r="D158" s="159" t="s">
        <v>171</v>
      </c>
      <c r="E158" s="160" t="s">
        <v>172</v>
      </c>
      <c r="F158" s="1"/>
    </row>
    <row r="159" spans="1:6" s="87" customFormat="1" x14ac:dyDescent="0.35">
      <c r="A159" s="157">
        <v>44036</v>
      </c>
      <c r="B159" s="158">
        <v>8.4</v>
      </c>
      <c r="C159" s="159" t="s">
        <v>387</v>
      </c>
      <c r="D159" s="159" t="s">
        <v>171</v>
      </c>
      <c r="E159" s="160" t="s">
        <v>172</v>
      </c>
      <c r="F159" s="1"/>
    </row>
    <row r="160" spans="1:6" s="87" customFormat="1" x14ac:dyDescent="0.35">
      <c r="A160" s="157">
        <v>44036</v>
      </c>
      <c r="B160" s="158">
        <v>5.2</v>
      </c>
      <c r="C160" s="159" t="s">
        <v>388</v>
      </c>
      <c r="D160" s="159" t="s">
        <v>171</v>
      </c>
      <c r="E160" s="160" t="s">
        <v>172</v>
      </c>
      <c r="F160" s="1"/>
    </row>
    <row r="161" spans="1:6" s="87" customFormat="1" x14ac:dyDescent="0.35">
      <c r="A161" s="157">
        <v>44040</v>
      </c>
      <c r="B161" s="158">
        <v>31</v>
      </c>
      <c r="C161" s="159" t="s">
        <v>296</v>
      </c>
      <c r="D161" s="159" t="s">
        <v>171</v>
      </c>
      <c r="E161" s="160" t="s">
        <v>172</v>
      </c>
      <c r="F161" s="1"/>
    </row>
    <row r="162" spans="1:6" s="87" customFormat="1" x14ac:dyDescent="0.35">
      <c r="A162" s="157">
        <v>44047</v>
      </c>
      <c r="B162" s="158">
        <v>37.700000000000003</v>
      </c>
      <c r="C162" s="159" t="s">
        <v>296</v>
      </c>
      <c r="D162" s="159" t="s">
        <v>171</v>
      </c>
      <c r="E162" s="160" t="s">
        <v>172</v>
      </c>
      <c r="F162" s="1"/>
    </row>
    <row r="163" spans="1:6" s="87" customFormat="1" x14ac:dyDescent="0.35">
      <c r="A163" s="157">
        <v>44048</v>
      </c>
      <c r="B163" s="158">
        <v>9.8000000000000007</v>
      </c>
      <c r="C163" s="159" t="s">
        <v>315</v>
      </c>
      <c r="D163" s="159" t="s">
        <v>171</v>
      </c>
      <c r="E163" s="160" t="s">
        <v>172</v>
      </c>
      <c r="F163" s="1"/>
    </row>
    <row r="164" spans="1:6" s="87" customFormat="1" x14ac:dyDescent="0.35">
      <c r="A164" s="157">
        <v>44048</v>
      </c>
      <c r="B164" s="158">
        <v>31.4</v>
      </c>
      <c r="C164" s="159" t="s">
        <v>296</v>
      </c>
      <c r="D164" s="159" t="s">
        <v>171</v>
      </c>
      <c r="E164" s="160" t="s">
        <v>172</v>
      </c>
      <c r="F164" s="1"/>
    </row>
    <row r="165" spans="1:6" s="87" customFormat="1" x14ac:dyDescent="0.35">
      <c r="A165" s="157">
        <v>44053</v>
      </c>
      <c r="B165" s="158">
        <v>30</v>
      </c>
      <c r="C165" s="159" t="s">
        <v>296</v>
      </c>
      <c r="D165" s="159" t="s">
        <v>171</v>
      </c>
      <c r="E165" s="160" t="s">
        <v>172</v>
      </c>
      <c r="F165" s="1"/>
    </row>
    <row r="166" spans="1:6" s="87" customFormat="1" x14ac:dyDescent="0.35">
      <c r="A166" s="157">
        <v>44060</v>
      </c>
      <c r="B166" s="158">
        <v>29.3</v>
      </c>
      <c r="C166" s="159" t="s">
        <v>316</v>
      </c>
      <c r="D166" s="159" t="s">
        <v>171</v>
      </c>
      <c r="E166" s="160" t="s">
        <v>172</v>
      </c>
      <c r="F166" s="1"/>
    </row>
    <row r="167" spans="1:6" s="87" customFormat="1" x14ac:dyDescent="0.35">
      <c r="A167" s="157">
        <v>44062</v>
      </c>
      <c r="B167" s="158">
        <v>9.4</v>
      </c>
      <c r="C167" s="159" t="s">
        <v>493</v>
      </c>
      <c r="D167" s="159" t="s">
        <v>171</v>
      </c>
      <c r="E167" s="160" t="s">
        <v>172</v>
      </c>
      <c r="F167" s="1"/>
    </row>
    <row r="168" spans="1:6" s="87" customFormat="1" x14ac:dyDescent="0.35">
      <c r="A168" s="157">
        <v>44069</v>
      </c>
      <c r="B168" s="158">
        <v>7.89</v>
      </c>
      <c r="C168" s="159" t="s">
        <v>389</v>
      </c>
      <c r="D168" s="159" t="s">
        <v>171</v>
      </c>
      <c r="E168" s="160" t="s">
        <v>172</v>
      </c>
      <c r="F168" s="1"/>
    </row>
    <row r="169" spans="1:6" s="87" customFormat="1" x14ac:dyDescent="0.35">
      <c r="A169" s="157">
        <v>44074</v>
      </c>
      <c r="B169" s="158">
        <v>6.5</v>
      </c>
      <c r="C169" s="159" t="s">
        <v>411</v>
      </c>
      <c r="D169" s="159" t="s">
        <v>171</v>
      </c>
      <c r="E169" s="160" t="s">
        <v>172</v>
      </c>
      <c r="F169" s="1"/>
    </row>
    <row r="170" spans="1:6" s="87" customFormat="1" x14ac:dyDescent="0.35">
      <c r="A170" s="157">
        <v>44074</v>
      </c>
      <c r="B170" s="158">
        <v>6.5</v>
      </c>
      <c r="C170" s="159" t="s">
        <v>410</v>
      </c>
      <c r="D170" s="159" t="s">
        <v>171</v>
      </c>
      <c r="E170" s="160" t="s">
        <v>172</v>
      </c>
      <c r="F170" s="1"/>
    </row>
    <row r="171" spans="1:6" s="87" customFormat="1" x14ac:dyDescent="0.35">
      <c r="A171" s="157">
        <v>44077</v>
      </c>
      <c r="B171" s="158">
        <v>28.3</v>
      </c>
      <c r="C171" s="159" t="s">
        <v>296</v>
      </c>
      <c r="D171" s="159" t="s">
        <v>171</v>
      </c>
      <c r="E171" s="160" t="s">
        <v>172</v>
      </c>
      <c r="F171" s="1"/>
    </row>
    <row r="172" spans="1:6" s="87" customFormat="1" x14ac:dyDescent="0.35">
      <c r="A172" s="157">
        <v>44082</v>
      </c>
      <c r="B172" s="158">
        <v>15</v>
      </c>
      <c r="C172" s="159" t="s">
        <v>385</v>
      </c>
      <c r="D172" s="159" t="s">
        <v>171</v>
      </c>
      <c r="E172" s="160" t="s">
        <v>172</v>
      </c>
      <c r="F172" s="1"/>
    </row>
    <row r="173" spans="1:6" s="87" customFormat="1" x14ac:dyDescent="0.35">
      <c r="A173" s="157">
        <v>44084</v>
      </c>
      <c r="B173" s="158">
        <v>32.4</v>
      </c>
      <c r="C173" s="159" t="s">
        <v>296</v>
      </c>
      <c r="D173" s="159" t="s">
        <v>171</v>
      </c>
      <c r="E173" s="160" t="s">
        <v>172</v>
      </c>
      <c r="F173" s="1"/>
    </row>
    <row r="174" spans="1:6" s="87" customFormat="1" x14ac:dyDescent="0.35">
      <c r="A174" s="157">
        <v>44085</v>
      </c>
      <c r="B174" s="158">
        <v>12.8</v>
      </c>
      <c r="C174" s="159" t="s">
        <v>317</v>
      </c>
      <c r="D174" s="159" t="s">
        <v>171</v>
      </c>
      <c r="E174" s="160" t="s">
        <v>172</v>
      </c>
      <c r="F174" s="1"/>
    </row>
    <row r="175" spans="1:6" s="87" customFormat="1" x14ac:dyDescent="0.35">
      <c r="A175" s="157">
        <v>44088</v>
      </c>
      <c r="B175" s="158">
        <v>32</v>
      </c>
      <c r="C175" s="159" t="s">
        <v>296</v>
      </c>
      <c r="D175" s="159" t="s">
        <v>171</v>
      </c>
      <c r="E175" s="160" t="s">
        <v>172</v>
      </c>
      <c r="F175" s="1"/>
    </row>
    <row r="176" spans="1:6" s="87" customFormat="1" x14ac:dyDescent="0.35">
      <c r="A176" s="157">
        <v>44091</v>
      </c>
      <c r="B176" s="158">
        <v>50.2</v>
      </c>
      <c r="C176" s="159" t="s">
        <v>318</v>
      </c>
      <c r="D176" s="159" t="s">
        <v>171</v>
      </c>
      <c r="E176" s="160" t="s">
        <v>172</v>
      </c>
      <c r="F176" s="1"/>
    </row>
    <row r="177" spans="1:6" s="87" customFormat="1" x14ac:dyDescent="0.35">
      <c r="A177" s="157">
        <v>44091</v>
      </c>
      <c r="B177" s="158">
        <v>29.03</v>
      </c>
      <c r="C177" s="159" t="s">
        <v>386</v>
      </c>
      <c r="D177" s="159" t="s">
        <v>171</v>
      </c>
      <c r="E177" s="160" t="s">
        <v>172</v>
      </c>
      <c r="F177" s="1"/>
    </row>
    <row r="178" spans="1:6" s="87" customFormat="1" x14ac:dyDescent="0.35">
      <c r="A178" s="157">
        <v>44092</v>
      </c>
      <c r="B178" s="158">
        <v>6.5</v>
      </c>
      <c r="C178" s="159" t="s">
        <v>390</v>
      </c>
      <c r="D178" s="159" t="s">
        <v>171</v>
      </c>
      <c r="E178" s="160" t="s">
        <v>172</v>
      </c>
      <c r="F178" s="1"/>
    </row>
    <row r="179" spans="1:6" s="87" customFormat="1" x14ac:dyDescent="0.35">
      <c r="A179" s="157">
        <v>44096</v>
      </c>
      <c r="B179" s="158">
        <v>8.32</v>
      </c>
      <c r="C179" s="159" t="s">
        <v>391</v>
      </c>
      <c r="D179" s="159" t="s">
        <v>171</v>
      </c>
      <c r="E179" s="160" t="s">
        <v>172</v>
      </c>
      <c r="F179" s="1"/>
    </row>
    <row r="180" spans="1:6" s="87" customFormat="1" x14ac:dyDescent="0.35">
      <c r="A180" s="157">
        <v>44096</v>
      </c>
      <c r="B180" s="158">
        <v>8.92</v>
      </c>
      <c r="C180" s="159" t="s">
        <v>392</v>
      </c>
      <c r="D180" s="159" t="s">
        <v>171</v>
      </c>
      <c r="E180" s="160" t="s">
        <v>172</v>
      </c>
      <c r="F180" s="1"/>
    </row>
    <row r="181" spans="1:6" s="87" customFormat="1" x14ac:dyDescent="0.35">
      <c r="A181" s="157">
        <v>44097</v>
      </c>
      <c r="B181" s="158">
        <v>8.9700000000000006</v>
      </c>
      <c r="C181" s="159" t="s">
        <v>398</v>
      </c>
      <c r="D181" s="159" t="s">
        <v>171</v>
      </c>
      <c r="E181" s="160" t="s">
        <v>172</v>
      </c>
      <c r="F181" s="1"/>
    </row>
    <row r="182" spans="1:6" s="87" customFormat="1" x14ac:dyDescent="0.35">
      <c r="A182" s="157">
        <v>44097</v>
      </c>
      <c r="B182" s="158">
        <v>9.14</v>
      </c>
      <c r="C182" s="159" t="s">
        <v>399</v>
      </c>
      <c r="D182" s="159" t="s">
        <v>171</v>
      </c>
      <c r="E182" s="160" t="s">
        <v>172</v>
      </c>
      <c r="F182" s="1"/>
    </row>
    <row r="183" spans="1:6" s="87" customFormat="1" x14ac:dyDescent="0.35">
      <c r="A183" s="157">
        <v>44099</v>
      </c>
      <c r="B183" s="158">
        <v>10.050000000000001</v>
      </c>
      <c r="C183" s="159" t="s">
        <v>400</v>
      </c>
      <c r="D183" s="159" t="s">
        <v>171</v>
      </c>
      <c r="E183" s="160" t="s">
        <v>172</v>
      </c>
      <c r="F183" s="1"/>
    </row>
    <row r="184" spans="1:6" s="87" customFormat="1" x14ac:dyDescent="0.35">
      <c r="A184" s="157">
        <v>44113</v>
      </c>
      <c r="B184" s="158">
        <v>30.4</v>
      </c>
      <c r="C184" s="159" t="s">
        <v>296</v>
      </c>
      <c r="D184" s="159" t="s">
        <v>171</v>
      </c>
      <c r="E184" s="160" t="s">
        <v>172</v>
      </c>
      <c r="F184" s="1"/>
    </row>
    <row r="185" spans="1:6" s="87" customFormat="1" x14ac:dyDescent="0.35">
      <c r="A185" s="157">
        <v>44132</v>
      </c>
      <c r="B185" s="158">
        <v>8.92</v>
      </c>
      <c r="C185" s="159" t="s">
        <v>401</v>
      </c>
      <c r="D185" s="159" t="s">
        <v>171</v>
      </c>
      <c r="E185" s="160" t="s">
        <v>172</v>
      </c>
      <c r="F185" s="1"/>
    </row>
    <row r="186" spans="1:6" s="87" customFormat="1" x14ac:dyDescent="0.35">
      <c r="A186" s="157">
        <v>44132</v>
      </c>
      <c r="B186" s="158">
        <v>9.0299999999999994</v>
      </c>
      <c r="C186" s="159" t="s">
        <v>402</v>
      </c>
      <c r="D186" s="159" t="s">
        <v>171</v>
      </c>
      <c r="E186" s="160" t="s">
        <v>172</v>
      </c>
      <c r="F186" s="1"/>
    </row>
    <row r="187" spans="1:6" s="87" customFormat="1" x14ac:dyDescent="0.35">
      <c r="A187" s="157">
        <v>44142</v>
      </c>
      <c r="B187" s="158">
        <v>10.38</v>
      </c>
      <c r="C187" s="159" t="s">
        <v>405</v>
      </c>
      <c r="D187" s="159" t="s">
        <v>171</v>
      </c>
      <c r="E187" s="160" t="s">
        <v>172</v>
      </c>
      <c r="F187" s="1"/>
    </row>
    <row r="188" spans="1:6" s="87" customFormat="1" x14ac:dyDescent="0.35">
      <c r="A188" s="157">
        <v>44142</v>
      </c>
      <c r="B188" s="158">
        <v>10.62</v>
      </c>
      <c r="C188" s="159" t="s">
        <v>406</v>
      </c>
      <c r="D188" s="159" t="s">
        <v>171</v>
      </c>
      <c r="E188" s="160" t="s">
        <v>172</v>
      </c>
      <c r="F188" s="1"/>
    </row>
    <row r="189" spans="1:6" s="87" customFormat="1" x14ac:dyDescent="0.35">
      <c r="A189" s="157">
        <v>44148</v>
      </c>
      <c r="B189" s="158">
        <v>17.7</v>
      </c>
      <c r="C189" s="159" t="s">
        <v>407</v>
      </c>
      <c r="D189" s="159" t="s">
        <v>171</v>
      </c>
      <c r="E189" s="160" t="s">
        <v>172</v>
      </c>
      <c r="F189" s="1"/>
    </row>
    <row r="190" spans="1:6" s="87" customFormat="1" x14ac:dyDescent="0.35">
      <c r="A190" s="157">
        <v>44153</v>
      </c>
      <c r="B190" s="158">
        <v>15.4</v>
      </c>
      <c r="C190" s="159" t="s">
        <v>319</v>
      </c>
      <c r="D190" s="159" t="s">
        <v>171</v>
      </c>
      <c r="E190" s="160" t="s">
        <v>172</v>
      </c>
      <c r="F190" s="1"/>
    </row>
    <row r="191" spans="1:6" s="87" customFormat="1" x14ac:dyDescent="0.35">
      <c r="A191" s="157">
        <v>44155</v>
      </c>
      <c r="B191" s="158">
        <v>11.13</v>
      </c>
      <c r="C191" s="159" t="s">
        <v>408</v>
      </c>
      <c r="D191" s="159" t="s">
        <v>171</v>
      </c>
      <c r="E191" s="160" t="s">
        <v>172</v>
      </c>
      <c r="F191" s="1"/>
    </row>
    <row r="192" spans="1:6" s="87" customFormat="1" x14ac:dyDescent="0.35">
      <c r="A192" s="157">
        <v>44156</v>
      </c>
      <c r="B192" s="158">
        <v>30</v>
      </c>
      <c r="C192" s="159" t="s">
        <v>333</v>
      </c>
      <c r="D192" s="159" t="s">
        <v>171</v>
      </c>
      <c r="E192" s="160" t="s">
        <v>172</v>
      </c>
      <c r="F192" s="1"/>
    </row>
    <row r="193" spans="1:6" s="87" customFormat="1" x14ac:dyDescent="0.35">
      <c r="A193" s="157">
        <v>44161</v>
      </c>
      <c r="B193" s="158">
        <v>10.4</v>
      </c>
      <c r="C193" s="159" t="s">
        <v>409</v>
      </c>
      <c r="D193" s="159" t="s">
        <v>171</v>
      </c>
      <c r="E193" s="160" t="s">
        <v>172</v>
      </c>
      <c r="F193" s="1"/>
    </row>
    <row r="194" spans="1:6" s="87" customFormat="1" x14ac:dyDescent="0.35">
      <c r="A194" s="157">
        <v>44164</v>
      </c>
      <c r="B194" s="158">
        <v>9.5299999999999994</v>
      </c>
      <c r="C194" s="159" t="s">
        <v>412</v>
      </c>
      <c r="D194" s="159" t="s">
        <v>171</v>
      </c>
      <c r="E194" s="160" t="s">
        <v>172</v>
      </c>
      <c r="F194" s="1"/>
    </row>
    <row r="195" spans="1:6" s="87" customFormat="1" x14ac:dyDescent="0.35">
      <c r="A195" s="157">
        <v>44164</v>
      </c>
      <c r="B195" s="158">
        <v>12.53</v>
      </c>
      <c r="C195" s="159" t="s">
        <v>413</v>
      </c>
      <c r="D195" s="159" t="s">
        <v>171</v>
      </c>
      <c r="E195" s="160" t="s">
        <v>172</v>
      </c>
      <c r="F195" s="1"/>
    </row>
    <row r="196" spans="1:6" s="87" customFormat="1" x14ac:dyDescent="0.35">
      <c r="A196" s="157">
        <v>44166</v>
      </c>
      <c r="B196" s="158">
        <v>30</v>
      </c>
      <c r="C196" s="159" t="s">
        <v>320</v>
      </c>
      <c r="D196" s="159" t="s">
        <v>171</v>
      </c>
      <c r="E196" s="160" t="s">
        <v>172</v>
      </c>
      <c r="F196" s="1"/>
    </row>
    <row r="197" spans="1:6" s="87" customFormat="1" x14ac:dyDescent="0.35">
      <c r="A197" s="157">
        <v>44166</v>
      </c>
      <c r="B197" s="158">
        <v>22.4</v>
      </c>
      <c r="C197" s="159" t="s">
        <v>322</v>
      </c>
      <c r="D197" s="159" t="s">
        <v>171</v>
      </c>
      <c r="E197" s="160" t="s">
        <v>172</v>
      </c>
      <c r="F197" s="1"/>
    </row>
    <row r="198" spans="1:6" s="87" customFormat="1" x14ac:dyDescent="0.35">
      <c r="A198" s="157">
        <v>44172</v>
      </c>
      <c r="B198" s="158">
        <v>28.5</v>
      </c>
      <c r="C198" s="159" t="s">
        <v>296</v>
      </c>
      <c r="D198" s="159" t="s">
        <v>171</v>
      </c>
      <c r="E198" s="160" t="s">
        <v>172</v>
      </c>
      <c r="F198" s="1"/>
    </row>
    <row r="199" spans="1:6" s="87" customFormat="1" x14ac:dyDescent="0.35">
      <c r="A199" s="157">
        <v>44175</v>
      </c>
      <c r="B199" s="158">
        <v>37.9</v>
      </c>
      <c r="C199" s="159" t="s">
        <v>296</v>
      </c>
      <c r="D199" s="159" t="s">
        <v>171</v>
      </c>
      <c r="E199" s="160" t="s">
        <v>172</v>
      </c>
      <c r="F199" s="1"/>
    </row>
    <row r="200" spans="1:6" s="87" customFormat="1" x14ac:dyDescent="0.35">
      <c r="A200" s="157">
        <v>44176</v>
      </c>
      <c r="B200" s="158">
        <v>39.9</v>
      </c>
      <c r="C200" s="159" t="s">
        <v>321</v>
      </c>
      <c r="D200" s="159" t="s">
        <v>171</v>
      </c>
      <c r="E200" s="160" t="s">
        <v>172</v>
      </c>
      <c r="F200" s="1"/>
    </row>
    <row r="201" spans="1:6" s="87" customFormat="1" x14ac:dyDescent="0.35">
      <c r="A201" s="157">
        <v>44176</v>
      </c>
      <c r="B201" s="158">
        <v>35.200000000000003</v>
      </c>
      <c r="C201" s="159" t="s">
        <v>296</v>
      </c>
      <c r="D201" s="159" t="s">
        <v>171</v>
      </c>
      <c r="E201" s="160" t="s">
        <v>172</v>
      </c>
      <c r="F201" s="1"/>
    </row>
    <row r="202" spans="1:6" s="87" customFormat="1" x14ac:dyDescent="0.35">
      <c r="A202" s="157">
        <v>44180</v>
      </c>
      <c r="B202" s="158">
        <v>7.54</v>
      </c>
      <c r="C202" s="159" t="s">
        <v>421</v>
      </c>
      <c r="D202" s="159" t="s">
        <v>171</v>
      </c>
      <c r="E202" s="160" t="s">
        <v>172</v>
      </c>
      <c r="F202" s="1"/>
    </row>
    <row r="203" spans="1:6" s="87" customFormat="1" x14ac:dyDescent="0.35">
      <c r="A203" s="157">
        <v>44180</v>
      </c>
      <c r="B203" s="158">
        <v>8.06</v>
      </c>
      <c r="C203" s="159" t="s">
        <v>422</v>
      </c>
      <c r="D203" s="159" t="s">
        <v>171</v>
      </c>
      <c r="E203" s="160" t="s">
        <v>172</v>
      </c>
      <c r="F203" s="1"/>
    </row>
    <row r="204" spans="1:6" s="87" customFormat="1" x14ac:dyDescent="0.35">
      <c r="A204" s="157">
        <v>44182</v>
      </c>
      <c r="B204" s="158">
        <v>10.5</v>
      </c>
      <c r="C204" s="159" t="s">
        <v>423</v>
      </c>
      <c r="D204" s="159" t="s">
        <v>171</v>
      </c>
      <c r="E204" s="160" t="s">
        <v>172</v>
      </c>
      <c r="F204" s="1"/>
    </row>
    <row r="205" spans="1:6" s="87" customFormat="1" x14ac:dyDescent="0.35">
      <c r="A205" s="157">
        <v>44224</v>
      </c>
      <c r="B205" s="158">
        <v>48.1</v>
      </c>
      <c r="C205" s="159" t="s">
        <v>296</v>
      </c>
      <c r="D205" s="159" t="s">
        <v>171</v>
      </c>
      <c r="E205" s="160" t="s">
        <v>172</v>
      </c>
      <c r="F205" s="1"/>
    </row>
    <row r="206" spans="1:6" s="87" customFormat="1" ht="25.5" x14ac:dyDescent="0.35">
      <c r="A206" s="157">
        <v>44230</v>
      </c>
      <c r="B206" s="158">
        <v>195</v>
      </c>
      <c r="C206" s="159" t="s">
        <v>285</v>
      </c>
      <c r="D206" s="159" t="s">
        <v>270</v>
      </c>
      <c r="E206" s="160" t="s">
        <v>172</v>
      </c>
      <c r="F206" s="1"/>
    </row>
    <row r="207" spans="1:6" s="87" customFormat="1" x14ac:dyDescent="0.35">
      <c r="A207" s="157">
        <v>44231</v>
      </c>
      <c r="B207" s="158">
        <v>35.85</v>
      </c>
      <c r="C207" s="159" t="s">
        <v>296</v>
      </c>
      <c r="D207" s="159" t="s">
        <v>171</v>
      </c>
      <c r="E207" s="160" t="s">
        <v>172</v>
      </c>
      <c r="F207" s="1"/>
    </row>
    <row r="208" spans="1:6" s="87" customFormat="1" ht="25.5" x14ac:dyDescent="0.35">
      <c r="A208" s="157">
        <v>44235</v>
      </c>
      <c r="B208" s="158">
        <v>780</v>
      </c>
      <c r="C208" s="159" t="s">
        <v>286</v>
      </c>
      <c r="D208" s="159" t="s">
        <v>244</v>
      </c>
      <c r="E208" s="160" t="s">
        <v>172</v>
      </c>
      <c r="F208" s="1"/>
    </row>
    <row r="209" spans="1:6" s="87" customFormat="1" x14ac:dyDescent="0.35">
      <c r="A209" s="157">
        <v>44238</v>
      </c>
      <c r="B209" s="158">
        <v>49.8</v>
      </c>
      <c r="C209" s="159" t="s">
        <v>296</v>
      </c>
      <c r="D209" s="159" t="s">
        <v>171</v>
      </c>
      <c r="E209" s="160" t="s">
        <v>172</v>
      </c>
      <c r="F209" s="1"/>
    </row>
    <row r="210" spans="1:6" s="87" customFormat="1" x14ac:dyDescent="0.35">
      <c r="A210" s="157">
        <v>44239</v>
      </c>
      <c r="B210" s="158">
        <v>38.6</v>
      </c>
      <c r="C210" s="159" t="s">
        <v>296</v>
      </c>
      <c r="D210" s="159" t="s">
        <v>171</v>
      </c>
      <c r="E210" s="160" t="s">
        <v>172</v>
      </c>
      <c r="F210" s="1"/>
    </row>
    <row r="211" spans="1:6" s="87" customFormat="1" x14ac:dyDescent="0.35">
      <c r="A211" s="157">
        <v>44239</v>
      </c>
      <c r="B211" s="158">
        <v>43.3</v>
      </c>
      <c r="C211" s="159" t="s">
        <v>296</v>
      </c>
      <c r="D211" s="159" t="s">
        <v>171</v>
      </c>
      <c r="E211" s="160" t="s">
        <v>172</v>
      </c>
      <c r="F211" s="1"/>
    </row>
    <row r="212" spans="1:6" s="87" customFormat="1" x14ac:dyDescent="0.35">
      <c r="A212" s="157">
        <v>44243</v>
      </c>
      <c r="B212" s="158">
        <v>35.299999999999997</v>
      </c>
      <c r="C212" s="159" t="s">
        <v>296</v>
      </c>
      <c r="D212" s="159" t="s">
        <v>171</v>
      </c>
      <c r="E212" s="160" t="s">
        <v>172</v>
      </c>
      <c r="F212" s="1"/>
    </row>
    <row r="213" spans="1:6" s="87" customFormat="1" ht="25.5" x14ac:dyDescent="0.35">
      <c r="A213" s="157">
        <v>44244</v>
      </c>
      <c r="B213" s="158">
        <v>195</v>
      </c>
      <c r="C213" s="159" t="s">
        <v>287</v>
      </c>
      <c r="D213" s="159" t="s">
        <v>270</v>
      </c>
      <c r="E213" s="160" t="s">
        <v>172</v>
      </c>
      <c r="F213" s="1"/>
    </row>
    <row r="214" spans="1:6" s="87" customFormat="1" ht="25.5" x14ac:dyDescent="0.35">
      <c r="A214" s="157">
        <v>44251</v>
      </c>
      <c r="B214" s="158">
        <v>225</v>
      </c>
      <c r="C214" s="159" t="s">
        <v>289</v>
      </c>
      <c r="D214" s="159" t="s">
        <v>270</v>
      </c>
      <c r="E214" s="160" t="s">
        <v>172</v>
      </c>
      <c r="F214" s="1"/>
    </row>
    <row r="215" spans="1:6" s="87" customFormat="1" ht="38.25" x14ac:dyDescent="0.35">
      <c r="A215" s="157">
        <v>44256</v>
      </c>
      <c r="B215" s="158">
        <v>450</v>
      </c>
      <c r="C215" s="159" t="s">
        <v>497</v>
      </c>
      <c r="D215" s="159" t="s">
        <v>211</v>
      </c>
      <c r="E215" s="160" t="s">
        <v>172</v>
      </c>
      <c r="F215" s="1"/>
    </row>
    <row r="216" spans="1:6" s="87" customFormat="1" x14ac:dyDescent="0.35">
      <c r="A216" s="157">
        <v>44271</v>
      </c>
      <c r="B216" s="158">
        <v>195</v>
      </c>
      <c r="C216" s="159" t="s">
        <v>290</v>
      </c>
      <c r="D216" s="159" t="s">
        <v>270</v>
      </c>
      <c r="E216" s="160" t="s">
        <v>172</v>
      </c>
      <c r="F216" s="1"/>
    </row>
    <row r="217" spans="1:6" s="87" customFormat="1" x14ac:dyDescent="0.35">
      <c r="A217" s="157">
        <v>44278</v>
      </c>
      <c r="B217" s="158">
        <v>40.299999999999997</v>
      </c>
      <c r="C217" s="159" t="s">
        <v>323</v>
      </c>
      <c r="D217" s="159" t="s">
        <v>171</v>
      </c>
      <c r="E217" s="160" t="s">
        <v>172</v>
      </c>
      <c r="F217" s="1"/>
    </row>
    <row r="218" spans="1:6" s="87" customFormat="1" x14ac:dyDescent="0.35">
      <c r="A218" s="157">
        <v>44279</v>
      </c>
      <c r="B218" s="158">
        <v>34.299999999999997</v>
      </c>
      <c r="C218" s="159" t="s">
        <v>296</v>
      </c>
      <c r="D218" s="159" t="s">
        <v>171</v>
      </c>
      <c r="E218" s="160" t="s">
        <v>172</v>
      </c>
      <c r="F218" s="1"/>
    </row>
    <row r="219" spans="1:6" s="87" customFormat="1" ht="25.5" x14ac:dyDescent="0.35">
      <c r="A219" s="157">
        <v>44281</v>
      </c>
      <c r="B219" s="158">
        <v>225</v>
      </c>
      <c r="C219" s="159" t="s">
        <v>291</v>
      </c>
      <c r="D219" s="159" t="s">
        <v>270</v>
      </c>
      <c r="E219" s="160" t="s">
        <v>172</v>
      </c>
      <c r="F219" s="1"/>
    </row>
    <row r="220" spans="1:6" s="87" customFormat="1" x14ac:dyDescent="0.35">
      <c r="A220" s="157">
        <v>44284</v>
      </c>
      <c r="B220" s="158">
        <v>225</v>
      </c>
      <c r="C220" s="159" t="s">
        <v>292</v>
      </c>
      <c r="D220" s="159" t="s">
        <v>270</v>
      </c>
      <c r="E220" s="160" t="s">
        <v>172</v>
      </c>
      <c r="F220" s="1"/>
    </row>
    <row r="221" spans="1:6" s="87" customFormat="1" ht="15" customHeight="1" x14ac:dyDescent="0.35">
      <c r="A221" s="157">
        <v>44293</v>
      </c>
      <c r="B221" s="158">
        <v>10.199999999999999</v>
      </c>
      <c r="C221" s="159" t="s">
        <v>324</v>
      </c>
      <c r="D221" s="159" t="s">
        <v>171</v>
      </c>
      <c r="E221" s="160" t="s">
        <v>172</v>
      </c>
      <c r="F221" s="1"/>
    </row>
    <row r="222" spans="1:6" s="87" customFormat="1" ht="25.5" x14ac:dyDescent="0.35">
      <c r="A222" s="157">
        <v>44293</v>
      </c>
      <c r="B222" s="158">
        <v>518.29999999999995</v>
      </c>
      <c r="C222" s="159" t="s">
        <v>495</v>
      </c>
      <c r="D222" s="159" t="s">
        <v>211</v>
      </c>
      <c r="E222" s="160" t="s">
        <v>172</v>
      </c>
      <c r="F222" s="1"/>
    </row>
    <row r="223" spans="1:6" s="87" customFormat="1" x14ac:dyDescent="0.35">
      <c r="A223" s="157">
        <v>44294</v>
      </c>
      <c r="B223" s="158">
        <v>47.8</v>
      </c>
      <c r="C223" s="159" t="s">
        <v>296</v>
      </c>
      <c r="D223" s="159" t="s">
        <v>171</v>
      </c>
      <c r="E223" s="160" t="s">
        <v>172</v>
      </c>
      <c r="F223" s="1"/>
    </row>
    <row r="224" spans="1:6" s="87" customFormat="1" ht="25.5" x14ac:dyDescent="0.35">
      <c r="A224" s="157">
        <v>44298</v>
      </c>
      <c r="B224" s="158">
        <v>12.6</v>
      </c>
      <c r="C224" s="159" t="s">
        <v>325</v>
      </c>
      <c r="D224" s="159" t="s">
        <v>171</v>
      </c>
      <c r="E224" s="160" t="s">
        <v>172</v>
      </c>
      <c r="F224" s="1"/>
    </row>
    <row r="225" spans="1:6" s="87" customFormat="1" x14ac:dyDescent="0.35">
      <c r="A225" s="157">
        <v>44299</v>
      </c>
      <c r="B225" s="158">
        <v>195</v>
      </c>
      <c r="C225" s="159" t="s">
        <v>326</v>
      </c>
      <c r="D225" s="159" t="s">
        <v>270</v>
      </c>
      <c r="E225" s="160" t="s">
        <v>172</v>
      </c>
      <c r="F225" s="1"/>
    </row>
    <row r="226" spans="1:6" s="87" customFormat="1" ht="25.5" x14ac:dyDescent="0.35">
      <c r="A226" s="157">
        <v>44302</v>
      </c>
      <c r="B226" s="158">
        <v>452.56</v>
      </c>
      <c r="C226" s="159" t="s">
        <v>283</v>
      </c>
      <c r="D226" s="159" t="s">
        <v>284</v>
      </c>
      <c r="E226" s="160" t="s">
        <v>172</v>
      </c>
      <c r="F226" s="1"/>
    </row>
    <row r="227" spans="1:6" s="87" customFormat="1" x14ac:dyDescent="0.35">
      <c r="A227" s="157">
        <v>44307</v>
      </c>
      <c r="B227" s="158">
        <v>9.6</v>
      </c>
      <c r="C227" s="159" t="s">
        <v>327</v>
      </c>
      <c r="D227" s="159" t="s">
        <v>171</v>
      </c>
      <c r="E227" s="160" t="s">
        <v>172</v>
      </c>
      <c r="F227" s="1"/>
    </row>
    <row r="228" spans="1:6" s="87" customFormat="1" x14ac:dyDescent="0.35">
      <c r="A228" s="157">
        <v>44307</v>
      </c>
      <c r="B228" s="158">
        <v>534</v>
      </c>
      <c r="C228" s="170" t="s">
        <v>288</v>
      </c>
      <c r="D228" s="159" t="s">
        <v>211</v>
      </c>
      <c r="E228" s="160" t="s">
        <v>172</v>
      </c>
      <c r="F228" s="1"/>
    </row>
    <row r="229" spans="1:6" s="87" customFormat="1" x14ac:dyDescent="0.35">
      <c r="A229" s="157">
        <v>44327</v>
      </c>
      <c r="B229" s="158">
        <v>9.8000000000000007</v>
      </c>
      <c r="C229" s="159" t="s">
        <v>328</v>
      </c>
      <c r="D229" s="159" t="s">
        <v>171</v>
      </c>
      <c r="E229" s="160" t="s">
        <v>172</v>
      </c>
      <c r="F229" s="1"/>
    </row>
    <row r="230" spans="1:6" s="87" customFormat="1" x14ac:dyDescent="0.35">
      <c r="A230" s="157">
        <v>44329</v>
      </c>
      <c r="B230" s="158">
        <v>35.6</v>
      </c>
      <c r="C230" s="159" t="s">
        <v>329</v>
      </c>
      <c r="D230" s="159" t="s">
        <v>171</v>
      </c>
      <c r="E230" s="160" t="s">
        <v>172</v>
      </c>
      <c r="F230" s="1"/>
    </row>
    <row r="231" spans="1:6" s="87" customFormat="1" x14ac:dyDescent="0.35">
      <c r="A231" s="157">
        <v>44333</v>
      </c>
      <c r="B231" s="158">
        <v>10.5</v>
      </c>
      <c r="C231" s="159" t="s">
        <v>330</v>
      </c>
      <c r="D231" s="159" t="s">
        <v>171</v>
      </c>
      <c r="E231" s="160" t="s">
        <v>172</v>
      </c>
      <c r="F231" s="1"/>
    </row>
    <row r="232" spans="1:6" s="87" customFormat="1" x14ac:dyDescent="0.35">
      <c r="A232" s="157">
        <v>44334</v>
      </c>
      <c r="B232" s="158">
        <v>10.5</v>
      </c>
      <c r="C232" s="159" t="s">
        <v>319</v>
      </c>
      <c r="D232" s="159" t="s">
        <v>171</v>
      </c>
      <c r="E232" s="160" t="s">
        <v>172</v>
      </c>
      <c r="F232" s="1"/>
    </row>
    <row r="233" spans="1:6" s="87" customFormat="1" x14ac:dyDescent="0.35">
      <c r="A233" s="157">
        <v>44341</v>
      </c>
      <c r="B233" s="158">
        <v>12.5</v>
      </c>
      <c r="C233" s="159" t="s">
        <v>331</v>
      </c>
      <c r="D233" s="159" t="s">
        <v>171</v>
      </c>
      <c r="E233" s="160" t="s">
        <v>172</v>
      </c>
      <c r="F233" s="1"/>
    </row>
    <row r="234" spans="1:6" s="87" customFormat="1" x14ac:dyDescent="0.35">
      <c r="A234" s="157">
        <v>44342</v>
      </c>
      <c r="B234" s="158">
        <v>39.6</v>
      </c>
      <c r="C234" s="159" t="s">
        <v>296</v>
      </c>
      <c r="D234" s="159" t="s">
        <v>171</v>
      </c>
      <c r="E234" s="160" t="s">
        <v>172</v>
      </c>
      <c r="F234" s="1"/>
    </row>
    <row r="235" spans="1:6" s="87" customFormat="1" x14ac:dyDescent="0.35">
      <c r="A235" s="157">
        <v>44343</v>
      </c>
      <c r="B235" s="158">
        <v>55.8</v>
      </c>
      <c r="C235" s="159" t="s">
        <v>332</v>
      </c>
      <c r="D235" s="159" t="s">
        <v>171</v>
      </c>
      <c r="E235" s="160" t="s">
        <v>172</v>
      </c>
      <c r="F235" s="1"/>
    </row>
    <row r="236" spans="1:6" s="87" customFormat="1" x14ac:dyDescent="0.35">
      <c r="A236" s="157">
        <v>44348</v>
      </c>
      <c r="B236" s="158">
        <v>30.7</v>
      </c>
      <c r="C236" s="159" t="s">
        <v>296</v>
      </c>
      <c r="D236" s="159" t="s">
        <v>171</v>
      </c>
      <c r="E236" s="160" t="s">
        <v>172</v>
      </c>
      <c r="F236" s="1"/>
    </row>
    <row r="237" spans="1:6" s="87" customFormat="1" x14ac:dyDescent="0.35">
      <c r="A237" s="157">
        <v>44350</v>
      </c>
      <c r="B237" s="158">
        <v>33.9</v>
      </c>
      <c r="C237" s="159" t="s">
        <v>296</v>
      </c>
      <c r="D237" s="159" t="s">
        <v>171</v>
      </c>
      <c r="E237" s="160" t="s">
        <v>172</v>
      </c>
      <c r="F237" s="1"/>
    </row>
    <row r="238" spans="1:6" s="87" customFormat="1" x14ac:dyDescent="0.35">
      <c r="A238" s="157">
        <v>44372</v>
      </c>
      <c r="B238" s="158">
        <v>9</v>
      </c>
      <c r="C238" s="159" t="s">
        <v>296</v>
      </c>
      <c r="D238" s="159" t="s">
        <v>171</v>
      </c>
      <c r="E238" s="160" t="s">
        <v>172</v>
      </c>
      <c r="F238" s="1"/>
    </row>
    <row r="239" spans="1:6" s="87" customFormat="1" x14ac:dyDescent="0.35">
      <c r="A239" s="157">
        <v>44374</v>
      </c>
      <c r="B239" s="158">
        <v>70.7</v>
      </c>
      <c r="C239" s="159" t="s">
        <v>368</v>
      </c>
      <c r="D239" s="159" t="s">
        <v>171</v>
      </c>
      <c r="E239" s="160" t="s">
        <v>172</v>
      </c>
      <c r="F239" s="1"/>
    </row>
    <row r="240" spans="1:6" s="87" customFormat="1" x14ac:dyDescent="0.35">
      <c r="A240" s="157"/>
      <c r="B240" s="158"/>
      <c r="C240" s="159"/>
      <c r="D240" s="159"/>
      <c r="E240" s="160"/>
      <c r="F240" s="1"/>
    </row>
    <row r="241" spans="1:6" s="87" customFormat="1" x14ac:dyDescent="0.35">
      <c r="A241" s="157"/>
      <c r="B241" s="158"/>
      <c r="C241" s="159"/>
      <c r="D241" s="159"/>
      <c r="E241" s="160"/>
      <c r="F241" s="1"/>
    </row>
    <row r="242" spans="1:6" s="87" customFormat="1" x14ac:dyDescent="0.35">
      <c r="A242" s="157"/>
      <c r="B242" s="158"/>
      <c r="C242" s="159"/>
      <c r="D242" s="159"/>
      <c r="E242" s="160"/>
      <c r="F242" s="1"/>
    </row>
    <row r="243" spans="1:6" s="87" customFormat="1" x14ac:dyDescent="0.35">
      <c r="A243" s="157"/>
      <c r="B243" s="158"/>
      <c r="C243" s="159"/>
      <c r="D243" s="159"/>
      <c r="E243" s="160"/>
      <c r="F243" s="1"/>
    </row>
    <row r="244" spans="1:6" s="87" customFormat="1" x14ac:dyDescent="0.35">
      <c r="A244" s="157"/>
      <c r="B244" s="158"/>
      <c r="C244" s="159"/>
      <c r="D244" s="159"/>
      <c r="E244" s="160"/>
      <c r="F244" s="1"/>
    </row>
    <row r="245" spans="1:6" s="87" customFormat="1" hidden="1" x14ac:dyDescent="0.35">
      <c r="A245" s="133"/>
      <c r="B245" s="134"/>
      <c r="C245" s="135"/>
      <c r="D245" s="135"/>
      <c r="E245" s="136"/>
      <c r="F245" s="1"/>
    </row>
    <row r="246" spans="1:6" ht="19.5" customHeight="1" x14ac:dyDescent="0.35">
      <c r="A246" s="107" t="s">
        <v>129</v>
      </c>
      <c r="B246" s="108">
        <f>SUM(B150:B245)</f>
        <v>5914.6800000000021</v>
      </c>
      <c r="C246" s="168" t="str">
        <f>IF(SUBTOTAL(3,B150:B245)=SUBTOTAL(103,B150:B245),'Summary and sign-off'!$A$48,'Summary and sign-off'!$A$49)</f>
        <v>Check - there are no hidden rows with data</v>
      </c>
      <c r="D246" s="183" t="str">
        <f>IF('Summary and sign-off'!F57='Summary and sign-off'!F54,'Summary and sign-off'!A51,'Summary and sign-off'!A50)</f>
        <v>Check - each entry provides sufficient information</v>
      </c>
      <c r="E246" s="183"/>
      <c r="F246" s="46"/>
    </row>
    <row r="247" spans="1:6" ht="10.5" customHeight="1" x14ac:dyDescent="0.4">
      <c r="A247" s="27"/>
      <c r="B247" s="92"/>
      <c r="C247" s="22"/>
      <c r="D247" s="27"/>
      <c r="E247" s="27"/>
      <c r="F247" s="27"/>
    </row>
    <row r="248" spans="1:6" ht="34.5" customHeight="1" x14ac:dyDescent="0.35">
      <c r="A248" s="50" t="s">
        <v>130</v>
      </c>
      <c r="B248" s="93">
        <f>B21+B146+B246</f>
        <v>28464.649999999994</v>
      </c>
      <c r="C248" s="51"/>
      <c r="D248" s="51"/>
      <c r="E248" s="51"/>
      <c r="F248" s="26"/>
    </row>
    <row r="249" spans="1:6" ht="13.15" x14ac:dyDescent="0.4">
      <c r="A249" s="27"/>
      <c r="B249" s="22"/>
      <c r="C249" s="27"/>
      <c r="D249" s="27"/>
      <c r="E249" s="27"/>
      <c r="F249" s="27"/>
    </row>
    <row r="250" spans="1:6" ht="13.15" x14ac:dyDescent="0.4">
      <c r="A250" s="52" t="s">
        <v>73</v>
      </c>
      <c r="B250" s="25"/>
      <c r="C250" s="26"/>
      <c r="D250" s="26"/>
      <c r="E250" s="26"/>
      <c r="F250" s="27"/>
    </row>
    <row r="251" spans="1:6" ht="12.6" customHeight="1" x14ac:dyDescent="0.35">
      <c r="A251" s="23" t="s">
        <v>131</v>
      </c>
      <c r="B251" s="53"/>
      <c r="C251" s="53"/>
      <c r="D251" s="32"/>
      <c r="E251" s="32"/>
      <c r="F251" s="27"/>
    </row>
    <row r="252" spans="1:6" ht="12.95" customHeight="1" x14ac:dyDescent="0.35">
      <c r="A252" s="31" t="s">
        <v>132</v>
      </c>
      <c r="B252" s="27"/>
      <c r="C252" s="32"/>
      <c r="D252" s="27"/>
      <c r="E252" s="32"/>
      <c r="F252" s="27"/>
    </row>
    <row r="253" spans="1:6" x14ac:dyDescent="0.35">
      <c r="A253" s="31" t="s">
        <v>133</v>
      </c>
      <c r="B253" s="32"/>
      <c r="C253" s="32"/>
      <c r="D253" s="32"/>
      <c r="E253" s="54"/>
      <c r="F253" s="46"/>
    </row>
    <row r="254" spans="1:6" ht="13.15" x14ac:dyDescent="0.4">
      <c r="A254" s="23" t="s">
        <v>79</v>
      </c>
      <c r="B254" s="25"/>
      <c r="C254" s="26"/>
      <c r="D254" s="26"/>
      <c r="E254" s="26"/>
      <c r="F254" s="27"/>
    </row>
    <row r="255" spans="1:6" ht="12.95" customHeight="1" x14ac:dyDescent="0.35">
      <c r="A255" s="31" t="s">
        <v>134</v>
      </c>
      <c r="B255" s="27"/>
      <c r="C255" s="32"/>
      <c r="D255" s="27"/>
      <c r="E255" s="32"/>
      <c r="F255" s="27"/>
    </row>
    <row r="256" spans="1:6" x14ac:dyDescent="0.35">
      <c r="A256" s="31" t="s">
        <v>135</v>
      </c>
      <c r="B256" s="32"/>
      <c r="C256" s="32"/>
      <c r="D256" s="32"/>
      <c r="E256" s="54"/>
      <c r="F256" s="46"/>
    </row>
    <row r="257" spans="1:6" x14ac:dyDescent="0.35">
      <c r="A257" s="36" t="s">
        <v>136</v>
      </c>
      <c r="B257" s="36"/>
      <c r="C257" s="36"/>
      <c r="D257" s="36"/>
      <c r="E257" s="54"/>
      <c r="F257" s="46"/>
    </row>
    <row r="258" spans="1:6" x14ac:dyDescent="0.35">
      <c r="A258" s="40"/>
      <c r="B258" s="27"/>
      <c r="C258" s="27"/>
      <c r="D258" s="27"/>
      <c r="E258" s="46"/>
      <c r="F258" s="46"/>
    </row>
    <row r="259" spans="1:6" hidden="1" x14ac:dyDescent="0.35">
      <c r="A259" s="40"/>
      <c r="B259" s="27"/>
      <c r="C259" s="27"/>
      <c r="D259" s="27"/>
      <c r="E259" s="46"/>
      <c r="F259" s="46"/>
    </row>
    <row r="260" spans="1:6" x14ac:dyDescent="0.35"/>
    <row r="261" spans="1:6" x14ac:dyDescent="0.35"/>
    <row r="262" spans="1:6" x14ac:dyDescent="0.35"/>
    <row r="263" spans="1:6" x14ac:dyDescent="0.35"/>
    <row r="264" spans="1:6" ht="12.75" hidden="1" customHeight="1" x14ac:dyDescent="0.35"/>
    <row r="265" spans="1:6" x14ac:dyDescent="0.35"/>
    <row r="266" spans="1:6" x14ac:dyDescent="0.35"/>
    <row r="267" spans="1:6" hidden="1" x14ac:dyDescent="0.35">
      <c r="A267" s="55"/>
      <c r="B267" s="46"/>
      <c r="C267" s="46"/>
      <c r="D267" s="46"/>
      <c r="E267" s="46"/>
      <c r="F267" s="46"/>
    </row>
    <row r="268" spans="1:6" hidden="1" x14ac:dyDescent="0.35">
      <c r="A268" s="55"/>
      <c r="B268" s="46"/>
      <c r="C268" s="46"/>
      <c r="D268" s="46"/>
      <c r="E268" s="46"/>
      <c r="F268" s="46"/>
    </row>
    <row r="269" spans="1:6" hidden="1" x14ac:dyDescent="0.35">
      <c r="A269" s="55"/>
      <c r="B269" s="46"/>
      <c r="C269" s="46"/>
      <c r="D269" s="46"/>
      <c r="E269" s="46"/>
      <c r="F269" s="46"/>
    </row>
    <row r="270" spans="1:6" hidden="1" x14ac:dyDescent="0.35">
      <c r="A270" s="55"/>
      <c r="B270" s="46"/>
      <c r="C270" s="46"/>
      <c r="D270" s="46"/>
      <c r="E270" s="46"/>
      <c r="F270" s="46"/>
    </row>
    <row r="271" spans="1:6" hidden="1" x14ac:dyDescent="0.35">
      <c r="A271" s="55"/>
      <c r="B271" s="46"/>
      <c r="C271" s="46"/>
      <c r="D271" s="46"/>
      <c r="E271" s="46"/>
      <c r="F271" s="46"/>
    </row>
    <row r="272" spans="1:6" x14ac:dyDescent="0.35"/>
    <row r="273" x14ac:dyDescent="0.35"/>
    <row r="274" x14ac:dyDescent="0.35"/>
    <row r="275" x14ac:dyDescent="0.35"/>
    <row r="276" x14ac:dyDescent="0.35"/>
    <row r="277" x14ac:dyDescent="0.35"/>
    <row r="278" x14ac:dyDescent="0.35"/>
    <row r="279" x14ac:dyDescent="0.35"/>
    <row r="280" x14ac:dyDescent="0.35"/>
    <row r="281" x14ac:dyDescent="0.35"/>
    <row r="282" x14ac:dyDescent="0.35"/>
    <row r="283" x14ac:dyDescent="0.35"/>
    <row r="284" x14ac:dyDescent="0.35"/>
    <row r="285" x14ac:dyDescent="0.35"/>
    <row r="286" x14ac:dyDescent="0.35"/>
    <row r="287" x14ac:dyDescent="0.35"/>
    <row r="288" x14ac:dyDescent="0.35"/>
    <row r="289" x14ac:dyDescent="0.35"/>
    <row r="290" x14ac:dyDescent="0.35"/>
    <row r="291" x14ac:dyDescent="0.35"/>
    <row r="292" x14ac:dyDescent="0.35"/>
    <row r="293" x14ac:dyDescent="0.35"/>
    <row r="294" x14ac:dyDescent="0.35"/>
    <row r="295" x14ac:dyDescent="0.35"/>
    <row r="296" x14ac:dyDescent="0.35"/>
    <row r="297" x14ac:dyDescent="0.35"/>
    <row r="298" x14ac:dyDescent="0.35"/>
    <row r="299" x14ac:dyDescent="0.35"/>
    <row r="300" x14ac:dyDescent="0.35"/>
    <row r="301" x14ac:dyDescent="0.35"/>
    <row r="302" x14ac:dyDescent="0.35"/>
    <row r="303" x14ac:dyDescent="0.35"/>
    <row r="304" x14ac:dyDescent="0.35"/>
    <row r="305" x14ac:dyDescent="0.35"/>
    <row r="306" x14ac:dyDescent="0.35"/>
    <row r="307" x14ac:dyDescent="0.35"/>
    <row r="308" x14ac:dyDescent="0.35"/>
    <row r="309" x14ac:dyDescent="0.35"/>
    <row r="310" x14ac:dyDescent="0.35"/>
    <row r="311" x14ac:dyDescent="0.35"/>
    <row r="312" x14ac:dyDescent="0.35"/>
    <row r="313" x14ac:dyDescent="0.35"/>
    <row r="314" x14ac:dyDescent="0.35"/>
    <row r="315" x14ac:dyDescent="0.35"/>
    <row r="316" x14ac:dyDescent="0.35"/>
    <row r="317" x14ac:dyDescent="0.35"/>
    <row r="318" x14ac:dyDescent="0.35"/>
    <row r="319" x14ac:dyDescent="0.35"/>
    <row r="320" x14ac:dyDescent="0.35"/>
    <row r="321" x14ac:dyDescent="0.35"/>
    <row r="322" x14ac:dyDescent="0.35"/>
    <row r="323" x14ac:dyDescent="0.35"/>
    <row r="324" x14ac:dyDescent="0.35"/>
    <row r="325" x14ac:dyDescent="0.35"/>
    <row r="326" x14ac:dyDescent="0.35"/>
    <row r="327" x14ac:dyDescent="0.35"/>
    <row r="328" x14ac:dyDescent="0.35"/>
    <row r="329" x14ac:dyDescent="0.35"/>
    <row r="330" x14ac:dyDescent="0.35"/>
    <row r="331" x14ac:dyDescent="0.35"/>
    <row r="332" x14ac:dyDescent="0.35"/>
    <row r="333" x14ac:dyDescent="0.35"/>
    <row r="334" x14ac:dyDescent="0.35"/>
    <row r="335" x14ac:dyDescent="0.35"/>
    <row r="336"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sheetData>
  <sheetProtection sheet="1" formatCells="0" formatRows="0" insertColumns="0" insertRows="0" deleteRows="0"/>
  <mergeCells count="15">
    <mergeCell ref="B7:E7"/>
    <mergeCell ref="B5:E5"/>
    <mergeCell ref="D246:E246"/>
    <mergeCell ref="A1:E1"/>
    <mergeCell ref="A23:E23"/>
    <mergeCell ref="A148:E148"/>
    <mergeCell ref="B2:E2"/>
    <mergeCell ref="B3:E3"/>
    <mergeCell ref="B4:E4"/>
    <mergeCell ref="A8:E8"/>
    <mergeCell ref="A9:E9"/>
    <mergeCell ref="B6:E6"/>
    <mergeCell ref="D21:E21"/>
    <mergeCell ref="D146:E146"/>
    <mergeCell ref="A10:E10"/>
  </mergeCells>
  <phoneticPr fontId="37" type="noConversion"/>
  <dataValidations xWindow="143" yWindow="706"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A20 A150 A245 A163 A145 A30 A25:A2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49 A24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9 A26:A143 A151:A24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43" yWindow="706"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B12:B20 B145 B25:B143 B150:B245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149"/>
  <sheetViews>
    <sheetView topLeftCell="A94" zoomScaleNormal="100" workbookViewId="0">
      <selection activeCell="B7" sqref="B7:E7"/>
    </sheetView>
  </sheetViews>
  <sheetFormatPr defaultColWidth="0" defaultRowHeight="12.75" zeroHeight="1" x14ac:dyDescent="0.35"/>
  <cols>
    <col min="1" max="1" width="35.73046875" style="16" customWidth="1"/>
    <col min="2" max="2" width="14.265625" style="16" customWidth="1"/>
    <col min="3" max="3" width="71.3984375" style="16" customWidth="1"/>
    <col min="4" max="4" width="50" style="16" customWidth="1"/>
    <col min="5" max="5" width="21.3984375" style="16" customWidth="1"/>
    <col min="6" max="6" width="39.265625" style="16" customWidth="1"/>
    <col min="7" max="10" width="9.1328125" style="16" hidden="1" customWidth="1"/>
    <col min="11" max="13" width="0" style="16" hidden="1" customWidth="1"/>
    <col min="14" max="16384" width="0" style="16" hidden="1"/>
  </cols>
  <sheetData>
    <row r="1" spans="1:6" ht="26.25" customHeight="1" x14ac:dyDescent="0.35">
      <c r="A1" s="179" t="s">
        <v>109</v>
      </c>
      <c r="B1" s="179"/>
      <c r="C1" s="179"/>
      <c r="D1" s="179"/>
      <c r="E1" s="179"/>
      <c r="F1" s="38"/>
    </row>
    <row r="2" spans="1:6" ht="21" customHeight="1" x14ac:dyDescent="0.35">
      <c r="A2" s="4" t="s">
        <v>52</v>
      </c>
      <c r="B2" s="182" t="str">
        <f>'Summary and sign-off'!B2:F2</f>
        <v>New Zealand Symphony Orchestra</v>
      </c>
      <c r="C2" s="182"/>
      <c r="D2" s="182"/>
      <c r="E2" s="182"/>
      <c r="F2" s="38"/>
    </row>
    <row r="3" spans="1:6" ht="21" customHeight="1" x14ac:dyDescent="0.35">
      <c r="A3" s="4" t="s">
        <v>110</v>
      </c>
      <c r="B3" s="182" t="str">
        <f>'Summary and sign-off'!B3:F3</f>
        <v>Peter Biggs</v>
      </c>
      <c r="C3" s="182"/>
      <c r="D3" s="182"/>
      <c r="E3" s="182"/>
      <c r="F3" s="38"/>
    </row>
    <row r="4" spans="1:6" ht="21" customHeight="1" x14ac:dyDescent="0.35">
      <c r="A4" s="4" t="s">
        <v>111</v>
      </c>
      <c r="B4" s="182">
        <f>'Summary and sign-off'!B4:F4</f>
        <v>44013</v>
      </c>
      <c r="C4" s="182"/>
      <c r="D4" s="182"/>
      <c r="E4" s="182"/>
      <c r="F4" s="38"/>
    </row>
    <row r="5" spans="1:6" ht="21" customHeight="1" x14ac:dyDescent="0.35">
      <c r="A5" s="4" t="s">
        <v>112</v>
      </c>
      <c r="B5" s="182">
        <f>'Summary and sign-off'!B5:F5</f>
        <v>44377</v>
      </c>
      <c r="C5" s="182"/>
      <c r="D5" s="182"/>
      <c r="E5" s="182"/>
      <c r="F5" s="38"/>
    </row>
    <row r="6" spans="1:6" ht="21" customHeight="1" x14ac:dyDescent="0.35">
      <c r="A6" s="4" t="s">
        <v>113</v>
      </c>
      <c r="B6" s="177" t="s">
        <v>80</v>
      </c>
      <c r="C6" s="177"/>
      <c r="D6" s="177"/>
      <c r="E6" s="177"/>
      <c r="F6" s="38"/>
    </row>
    <row r="7" spans="1:6" ht="21" customHeight="1" x14ac:dyDescent="0.35">
      <c r="A7" s="4" t="s">
        <v>56</v>
      </c>
      <c r="B7" s="177" t="s">
        <v>83</v>
      </c>
      <c r="C7" s="177"/>
      <c r="D7" s="177"/>
      <c r="E7" s="177"/>
      <c r="F7" s="38"/>
    </row>
    <row r="8" spans="1:6" ht="35.25" customHeight="1" x14ac:dyDescent="0.4">
      <c r="A8" s="192" t="s">
        <v>137</v>
      </c>
      <c r="B8" s="192"/>
      <c r="C8" s="193"/>
      <c r="D8" s="193"/>
      <c r="E8" s="193"/>
      <c r="F8" s="42"/>
    </row>
    <row r="9" spans="1:6" ht="35.25" customHeight="1" x14ac:dyDescent="0.4">
      <c r="A9" s="190" t="s">
        <v>138</v>
      </c>
      <c r="B9" s="191"/>
      <c r="C9" s="191"/>
      <c r="D9" s="191"/>
      <c r="E9" s="191"/>
      <c r="F9" s="42"/>
    </row>
    <row r="10" spans="1:6" ht="27" customHeight="1" x14ac:dyDescent="0.35">
      <c r="A10" s="35" t="s">
        <v>139</v>
      </c>
      <c r="B10" s="35" t="s">
        <v>62</v>
      </c>
      <c r="C10" s="35" t="s">
        <v>140</v>
      </c>
      <c r="D10" s="35" t="s">
        <v>141</v>
      </c>
      <c r="E10" s="35" t="s">
        <v>121</v>
      </c>
      <c r="F10" s="23"/>
    </row>
    <row r="11" spans="1:6" s="87" customFormat="1" hidden="1" x14ac:dyDescent="0.35">
      <c r="A11" s="137"/>
      <c r="B11" s="134"/>
      <c r="C11" s="138"/>
      <c r="D11" s="138"/>
      <c r="E11" s="139"/>
      <c r="F11" s="2"/>
    </row>
    <row r="12" spans="1:6" s="87" customFormat="1" x14ac:dyDescent="0.35">
      <c r="A12" s="157">
        <v>44019</v>
      </c>
      <c r="B12" s="158">
        <v>86.300000000000011</v>
      </c>
      <c r="C12" s="158" t="s">
        <v>455</v>
      </c>
      <c r="D12" s="162" t="s">
        <v>229</v>
      </c>
      <c r="E12" s="163" t="s">
        <v>172</v>
      </c>
      <c r="F12" s="2"/>
    </row>
    <row r="13" spans="1:6" s="87" customFormat="1" ht="25.5" x14ac:dyDescent="0.35">
      <c r="A13" s="157">
        <v>44021</v>
      </c>
      <c r="B13" s="158">
        <v>133</v>
      </c>
      <c r="C13" s="158" t="s">
        <v>293</v>
      </c>
      <c r="D13" s="162" t="s">
        <v>229</v>
      </c>
      <c r="E13" s="163" t="s">
        <v>173</v>
      </c>
      <c r="F13" s="2"/>
    </row>
    <row r="14" spans="1:6" s="87" customFormat="1" x14ac:dyDescent="0.35">
      <c r="A14" s="157">
        <v>44025</v>
      </c>
      <c r="B14" s="158">
        <v>38</v>
      </c>
      <c r="C14" s="158" t="s">
        <v>490</v>
      </c>
      <c r="D14" s="162" t="s">
        <v>240</v>
      </c>
      <c r="E14" s="163" t="s">
        <v>172</v>
      </c>
      <c r="F14" s="2"/>
    </row>
    <row r="15" spans="1:6" s="87" customFormat="1" ht="25.5" x14ac:dyDescent="0.35">
      <c r="A15" s="157">
        <v>44026</v>
      </c>
      <c r="B15" s="158">
        <v>105.5</v>
      </c>
      <c r="C15" s="158" t="s">
        <v>460</v>
      </c>
      <c r="D15" s="162" t="s">
        <v>294</v>
      </c>
      <c r="E15" s="163" t="s">
        <v>185</v>
      </c>
      <c r="F15" s="2"/>
    </row>
    <row r="16" spans="1:6" s="87" customFormat="1" x14ac:dyDescent="0.35">
      <c r="A16" s="157">
        <v>44029</v>
      </c>
      <c r="B16" s="158">
        <v>51.3</v>
      </c>
      <c r="C16" s="158" t="s">
        <v>488</v>
      </c>
      <c r="D16" s="162" t="s">
        <v>236</v>
      </c>
      <c r="E16" s="163" t="s">
        <v>172</v>
      </c>
      <c r="F16" s="2"/>
    </row>
    <row r="17" spans="1:6" s="87" customFormat="1" x14ac:dyDescent="0.35">
      <c r="A17" s="157">
        <v>44033</v>
      </c>
      <c r="B17" s="158">
        <v>343</v>
      </c>
      <c r="C17" s="158" t="s">
        <v>462</v>
      </c>
      <c r="D17" s="162" t="s">
        <v>235</v>
      </c>
      <c r="E17" s="163" t="s">
        <v>172</v>
      </c>
      <c r="F17" s="2"/>
    </row>
    <row r="18" spans="1:6" s="87" customFormat="1" x14ac:dyDescent="0.35">
      <c r="A18" s="157">
        <v>44033</v>
      </c>
      <c r="B18" s="158">
        <v>44</v>
      </c>
      <c r="C18" s="158" t="s">
        <v>456</v>
      </c>
      <c r="D18" s="162" t="s">
        <v>236</v>
      </c>
      <c r="E18" s="163" t="s">
        <v>172</v>
      </c>
      <c r="F18" s="2"/>
    </row>
    <row r="19" spans="1:6" s="87" customFormat="1" x14ac:dyDescent="0.35">
      <c r="A19" s="157">
        <v>44033</v>
      </c>
      <c r="B19" s="158">
        <v>14.49</v>
      </c>
      <c r="C19" s="158" t="s">
        <v>461</v>
      </c>
      <c r="D19" s="162" t="s">
        <v>229</v>
      </c>
      <c r="E19" s="163" t="s">
        <v>172</v>
      </c>
      <c r="F19" s="2"/>
    </row>
    <row r="20" spans="1:6" s="87" customFormat="1" x14ac:dyDescent="0.35">
      <c r="A20" s="157">
        <v>44039</v>
      </c>
      <c r="B20" s="158">
        <v>289</v>
      </c>
      <c r="C20" s="158" t="s">
        <v>237</v>
      </c>
      <c r="D20" s="162" t="s">
        <v>238</v>
      </c>
      <c r="E20" s="163" t="s">
        <v>172</v>
      </c>
      <c r="F20" s="2"/>
    </row>
    <row r="21" spans="1:6" s="87" customFormat="1" x14ac:dyDescent="0.35">
      <c r="A21" s="157">
        <v>44050</v>
      </c>
      <c r="B21" s="158">
        <v>422.5</v>
      </c>
      <c r="C21" s="158" t="s">
        <v>463</v>
      </c>
      <c r="D21" s="162" t="s">
        <v>239</v>
      </c>
      <c r="E21" s="163" t="s">
        <v>173</v>
      </c>
      <c r="F21" s="2"/>
    </row>
    <row r="22" spans="1:6" s="87" customFormat="1" x14ac:dyDescent="0.35">
      <c r="A22" s="157">
        <v>44056</v>
      </c>
      <c r="B22" s="158">
        <v>22</v>
      </c>
      <c r="C22" s="158" t="s">
        <v>457</v>
      </c>
      <c r="D22" s="162" t="s">
        <v>381</v>
      </c>
      <c r="E22" s="163" t="s">
        <v>172</v>
      </c>
      <c r="F22" s="2"/>
    </row>
    <row r="23" spans="1:6" s="87" customFormat="1" x14ac:dyDescent="0.35">
      <c r="A23" s="157">
        <v>44069</v>
      </c>
      <c r="B23" s="158">
        <v>37</v>
      </c>
      <c r="C23" s="158" t="s">
        <v>440</v>
      </c>
      <c r="D23" s="162" t="s">
        <v>240</v>
      </c>
      <c r="E23" s="163" t="s">
        <v>172</v>
      </c>
      <c r="F23" s="2"/>
    </row>
    <row r="24" spans="1:6" s="87" customFormat="1" x14ac:dyDescent="0.35">
      <c r="A24" s="157">
        <v>44069</v>
      </c>
      <c r="B24" s="158">
        <v>493.68</v>
      </c>
      <c r="C24" s="158" t="s">
        <v>500</v>
      </c>
      <c r="D24" s="162" t="s">
        <v>239</v>
      </c>
      <c r="E24" s="163" t="s">
        <v>172</v>
      </c>
      <c r="F24" s="2"/>
    </row>
    <row r="25" spans="1:6" s="87" customFormat="1" x14ac:dyDescent="0.35">
      <c r="A25" s="157">
        <v>44071</v>
      </c>
      <c r="B25" s="158">
        <v>38</v>
      </c>
      <c r="C25" s="158" t="s">
        <v>464</v>
      </c>
      <c r="D25" s="162" t="s">
        <v>240</v>
      </c>
      <c r="E25" s="163" t="s">
        <v>172</v>
      </c>
      <c r="F25" s="2"/>
    </row>
    <row r="26" spans="1:6" s="87" customFormat="1" x14ac:dyDescent="0.35">
      <c r="A26" s="157">
        <v>44074</v>
      </c>
      <c r="B26" s="158">
        <v>24</v>
      </c>
      <c r="C26" s="158" t="s">
        <v>465</v>
      </c>
      <c r="D26" s="162" t="s">
        <v>240</v>
      </c>
      <c r="E26" s="163" t="s">
        <v>172</v>
      </c>
      <c r="F26" s="2"/>
    </row>
    <row r="27" spans="1:6" s="87" customFormat="1" x14ac:dyDescent="0.35">
      <c r="A27" s="157">
        <v>44074</v>
      </c>
      <c r="B27" s="158">
        <v>38</v>
      </c>
      <c r="C27" s="158" t="s">
        <v>466</v>
      </c>
      <c r="D27" s="162" t="s">
        <v>240</v>
      </c>
      <c r="E27" s="163" t="s">
        <v>172</v>
      </c>
      <c r="F27" s="2"/>
    </row>
    <row r="28" spans="1:6" s="87" customFormat="1" ht="25.5" x14ac:dyDescent="0.35">
      <c r="A28" s="157">
        <v>44082</v>
      </c>
      <c r="B28" s="158">
        <v>132</v>
      </c>
      <c r="C28" s="158" t="s">
        <v>372</v>
      </c>
      <c r="D28" s="162" t="s">
        <v>295</v>
      </c>
      <c r="E28" s="163" t="s">
        <v>172</v>
      </c>
      <c r="F28" s="2"/>
    </row>
    <row r="29" spans="1:6" s="87" customFormat="1" ht="25.5" x14ac:dyDescent="0.35">
      <c r="A29" s="157">
        <v>44083</v>
      </c>
      <c r="B29" s="158">
        <v>71</v>
      </c>
      <c r="C29" s="158" t="s">
        <v>452</v>
      </c>
      <c r="D29" s="162" t="s">
        <v>240</v>
      </c>
      <c r="E29" s="163" t="s">
        <v>172</v>
      </c>
      <c r="F29" s="2"/>
    </row>
    <row r="30" spans="1:6" s="87" customFormat="1" x14ac:dyDescent="0.35">
      <c r="A30" s="157">
        <v>44088</v>
      </c>
      <c r="B30" s="158">
        <v>26</v>
      </c>
      <c r="C30" s="158" t="s">
        <v>467</v>
      </c>
      <c r="D30" s="162" t="s">
        <v>240</v>
      </c>
      <c r="E30" s="163" t="s">
        <v>172</v>
      </c>
      <c r="F30" s="2"/>
    </row>
    <row r="31" spans="1:6" s="87" customFormat="1" x14ac:dyDescent="0.35">
      <c r="A31" s="157">
        <v>44089</v>
      </c>
      <c r="B31" s="158">
        <v>10</v>
      </c>
      <c r="C31" s="158" t="s">
        <v>485</v>
      </c>
      <c r="D31" s="162" t="s">
        <v>382</v>
      </c>
      <c r="E31" s="163" t="s">
        <v>172</v>
      </c>
      <c r="F31" s="2"/>
    </row>
    <row r="32" spans="1:6" s="87" customFormat="1" x14ac:dyDescent="0.35">
      <c r="A32" s="157">
        <v>44090</v>
      </c>
      <c r="B32" s="158">
        <v>302</v>
      </c>
      <c r="C32" s="158" t="s">
        <v>373</v>
      </c>
      <c r="D32" s="162" t="s">
        <v>295</v>
      </c>
      <c r="E32" s="163" t="s">
        <v>172</v>
      </c>
      <c r="F32" s="2"/>
    </row>
    <row r="33" spans="1:6" s="87" customFormat="1" x14ac:dyDescent="0.35">
      <c r="A33" s="157">
        <v>44091</v>
      </c>
      <c r="B33" s="158">
        <v>14.5</v>
      </c>
      <c r="C33" s="158" t="s">
        <v>383</v>
      </c>
      <c r="D33" s="162" t="s">
        <v>382</v>
      </c>
      <c r="E33" s="163" t="s">
        <v>172</v>
      </c>
      <c r="F33" s="2"/>
    </row>
    <row r="34" spans="1:6" s="87" customFormat="1" x14ac:dyDescent="0.35">
      <c r="A34" s="157">
        <v>44096</v>
      </c>
      <c r="B34" s="158">
        <v>290.19</v>
      </c>
      <c r="C34" s="158" t="s">
        <v>441</v>
      </c>
      <c r="D34" s="162" t="s">
        <v>239</v>
      </c>
      <c r="E34" s="163" t="s">
        <v>172</v>
      </c>
      <c r="F34" s="2"/>
    </row>
    <row r="35" spans="1:6" s="87" customFormat="1" x14ac:dyDescent="0.35">
      <c r="A35" s="157">
        <v>44097</v>
      </c>
      <c r="B35" s="158">
        <v>37</v>
      </c>
      <c r="C35" s="158" t="s">
        <v>442</v>
      </c>
      <c r="D35" s="162" t="s">
        <v>240</v>
      </c>
      <c r="E35" s="163" t="s">
        <v>172</v>
      </c>
      <c r="F35" s="2"/>
    </row>
    <row r="36" spans="1:6" s="87" customFormat="1" x14ac:dyDescent="0.35">
      <c r="A36" s="157">
        <v>44099</v>
      </c>
      <c r="B36" s="158">
        <v>39</v>
      </c>
      <c r="C36" s="158" t="s">
        <v>472</v>
      </c>
      <c r="D36" s="162" t="s">
        <v>240</v>
      </c>
      <c r="E36" s="163" t="s">
        <v>172</v>
      </c>
      <c r="F36" s="2"/>
    </row>
    <row r="37" spans="1:6" s="87" customFormat="1" x14ac:dyDescent="0.35">
      <c r="A37" s="157">
        <v>44102</v>
      </c>
      <c r="B37" s="158">
        <v>10</v>
      </c>
      <c r="C37" s="158" t="s">
        <v>453</v>
      </c>
      <c r="D37" s="162" t="s">
        <v>382</v>
      </c>
      <c r="E37" s="163" t="s">
        <v>172</v>
      </c>
      <c r="F37" s="2"/>
    </row>
    <row r="38" spans="1:6" s="87" customFormat="1" x14ac:dyDescent="0.35">
      <c r="A38" s="157">
        <v>44102</v>
      </c>
      <c r="B38" s="158">
        <v>53.5</v>
      </c>
      <c r="C38" s="158" t="s">
        <v>454</v>
      </c>
      <c r="D38" s="162" t="s">
        <v>229</v>
      </c>
      <c r="E38" s="163" t="s">
        <v>172</v>
      </c>
      <c r="F38" s="2"/>
    </row>
    <row r="39" spans="1:6" s="87" customFormat="1" x14ac:dyDescent="0.35">
      <c r="A39" s="157">
        <v>44103</v>
      </c>
      <c r="B39" s="158">
        <v>84</v>
      </c>
      <c r="C39" s="158" t="s">
        <v>468</v>
      </c>
      <c r="D39" s="162" t="s">
        <v>230</v>
      </c>
      <c r="E39" s="163" t="s">
        <v>172</v>
      </c>
      <c r="F39" s="2"/>
    </row>
    <row r="40" spans="1:6" s="87" customFormat="1" x14ac:dyDescent="0.35">
      <c r="A40" s="157">
        <v>44110</v>
      </c>
      <c r="B40" s="158">
        <v>54</v>
      </c>
      <c r="C40" s="158" t="s">
        <v>484</v>
      </c>
      <c r="D40" s="162" t="s">
        <v>236</v>
      </c>
      <c r="E40" s="163" t="s">
        <v>172</v>
      </c>
      <c r="F40" s="2"/>
    </row>
    <row r="41" spans="1:6" s="87" customFormat="1" x14ac:dyDescent="0.35">
      <c r="A41" s="157">
        <v>44110</v>
      </c>
      <c r="B41" s="158">
        <v>64</v>
      </c>
      <c r="C41" s="158" t="s">
        <v>489</v>
      </c>
      <c r="D41" s="162" t="s">
        <v>230</v>
      </c>
      <c r="E41" s="163" t="s">
        <v>172</v>
      </c>
      <c r="F41" s="2"/>
    </row>
    <row r="42" spans="1:6" s="87" customFormat="1" x14ac:dyDescent="0.35">
      <c r="A42" s="157">
        <v>44111</v>
      </c>
      <c r="B42" s="158">
        <v>155.5</v>
      </c>
      <c r="C42" s="158" t="s">
        <v>469</v>
      </c>
      <c r="D42" s="162" t="s">
        <v>229</v>
      </c>
      <c r="E42" s="163" t="s">
        <v>172</v>
      </c>
      <c r="F42" s="2"/>
    </row>
    <row r="43" spans="1:6" s="87" customFormat="1" x14ac:dyDescent="0.35">
      <c r="A43" s="157">
        <v>44113</v>
      </c>
      <c r="B43" s="158">
        <v>46</v>
      </c>
      <c r="C43" s="158" t="s">
        <v>484</v>
      </c>
      <c r="D43" s="162" t="s">
        <v>236</v>
      </c>
      <c r="E43" s="163" t="s">
        <v>172</v>
      </c>
      <c r="F43" s="2"/>
    </row>
    <row r="44" spans="1:6" s="87" customFormat="1" x14ac:dyDescent="0.35">
      <c r="A44" s="157">
        <v>44114</v>
      </c>
      <c r="B44" s="158">
        <v>398</v>
      </c>
      <c r="C44" s="158" t="s">
        <v>470</v>
      </c>
      <c r="D44" s="162" t="s">
        <v>235</v>
      </c>
      <c r="E44" s="163" t="s">
        <v>173</v>
      </c>
      <c r="F44" s="2"/>
    </row>
    <row r="45" spans="1:6" s="87" customFormat="1" x14ac:dyDescent="0.35">
      <c r="A45" s="157">
        <v>44119</v>
      </c>
      <c r="B45" s="158">
        <v>421</v>
      </c>
      <c r="C45" s="158" t="s">
        <v>299</v>
      </c>
      <c r="D45" s="162" t="s">
        <v>294</v>
      </c>
      <c r="E45" s="163" t="s">
        <v>178</v>
      </c>
      <c r="F45" s="2"/>
    </row>
    <row r="46" spans="1:6" s="87" customFormat="1" x14ac:dyDescent="0.35">
      <c r="A46" s="157">
        <v>44119</v>
      </c>
      <c r="B46" s="158">
        <v>63.25</v>
      </c>
      <c r="C46" s="158" t="s">
        <v>336</v>
      </c>
      <c r="D46" s="162" t="s">
        <v>300</v>
      </c>
      <c r="E46" s="163" t="s">
        <v>178</v>
      </c>
      <c r="F46" s="2"/>
    </row>
    <row r="47" spans="1:6" s="87" customFormat="1" x14ac:dyDescent="0.35">
      <c r="A47" s="157">
        <v>44120</v>
      </c>
      <c r="B47" s="158">
        <v>149.63</v>
      </c>
      <c r="C47" s="158" t="s">
        <v>471</v>
      </c>
      <c r="D47" s="162" t="s">
        <v>295</v>
      </c>
      <c r="E47" s="163" t="s">
        <v>178</v>
      </c>
      <c r="F47" s="2"/>
    </row>
    <row r="48" spans="1:6" s="87" customFormat="1" ht="25.5" x14ac:dyDescent="0.35">
      <c r="A48" s="157">
        <v>44120</v>
      </c>
      <c r="B48" s="158">
        <v>28</v>
      </c>
      <c r="C48" s="158" t="s">
        <v>473</v>
      </c>
      <c r="D48" s="162" t="s">
        <v>240</v>
      </c>
      <c r="E48" s="163" t="s">
        <v>172</v>
      </c>
      <c r="F48" s="2"/>
    </row>
    <row r="49" spans="1:6" s="87" customFormat="1" x14ac:dyDescent="0.35">
      <c r="A49" s="157">
        <v>44126</v>
      </c>
      <c r="B49" s="158">
        <v>15.2</v>
      </c>
      <c r="C49" s="173" t="s">
        <v>403</v>
      </c>
      <c r="D49" s="162" t="s">
        <v>382</v>
      </c>
      <c r="E49" s="163" t="s">
        <v>172</v>
      </c>
      <c r="F49" s="2"/>
    </row>
    <row r="50" spans="1:6" s="87" customFormat="1" x14ac:dyDescent="0.35">
      <c r="A50" s="157">
        <v>44127</v>
      </c>
      <c r="B50" s="158">
        <v>46.5</v>
      </c>
      <c r="C50" s="173" t="s">
        <v>501</v>
      </c>
      <c r="D50" s="162" t="s">
        <v>404</v>
      </c>
      <c r="E50" s="163" t="s">
        <v>172</v>
      </c>
      <c r="F50" s="2"/>
    </row>
    <row r="51" spans="1:6" s="87" customFormat="1" x14ac:dyDescent="0.35">
      <c r="A51" s="157">
        <v>44127</v>
      </c>
      <c r="B51" s="158">
        <v>300</v>
      </c>
      <c r="C51" s="158" t="s">
        <v>303</v>
      </c>
      <c r="D51" s="162" t="s">
        <v>235</v>
      </c>
      <c r="E51" s="163" t="s">
        <v>173</v>
      </c>
      <c r="F51" s="2"/>
    </row>
    <row r="52" spans="1:6" s="87" customFormat="1" x14ac:dyDescent="0.35">
      <c r="A52" s="157">
        <v>44131</v>
      </c>
      <c r="B52" s="158">
        <v>131.1</v>
      </c>
      <c r="C52" s="158" t="s">
        <v>489</v>
      </c>
      <c r="D52" s="162" t="s">
        <v>230</v>
      </c>
      <c r="E52" s="163" t="s">
        <v>172</v>
      </c>
      <c r="F52" s="2"/>
    </row>
    <row r="53" spans="1:6" s="87" customFormat="1" x14ac:dyDescent="0.35">
      <c r="A53" s="157">
        <v>44137</v>
      </c>
      <c r="B53" s="158">
        <v>50</v>
      </c>
      <c r="C53" s="158" t="s">
        <v>371</v>
      </c>
      <c r="D53" s="162" t="s">
        <v>240</v>
      </c>
      <c r="E53" s="163" t="s">
        <v>172</v>
      </c>
      <c r="F53" s="2"/>
    </row>
    <row r="54" spans="1:6" s="87" customFormat="1" x14ac:dyDescent="0.35">
      <c r="A54" s="157">
        <v>44137</v>
      </c>
      <c r="B54" s="158">
        <v>80.66</v>
      </c>
      <c r="C54" s="158" t="s">
        <v>416</v>
      </c>
      <c r="D54" s="162" t="s">
        <v>230</v>
      </c>
      <c r="E54" s="163" t="s">
        <v>172</v>
      </c>
      <c r="F54" s="2"/>
    </row>
    <row r="55" spans="1:6" s="87" customFormat="1" ht="25.5" x14ac:dyDescent="0.35">
      <c r="A55" s="157">
        <v>44138</v>
      </c>
      <c r="B55" s="158">
        <v>349.75</v>
      </c>
      <c r="C55" s="158" t="s">
        <v>414</v>
      </c>
      <c r="D55" s="162" t="s">
        <v>239</v>
      </c>
      <c r="E55" s="163" t="s">
        <v>172</v>
      </c>
      <c r="F55" s="2"/>
    </row>
    <row r="56" spans="1:6" s="87" customFormat="1" x14ac:dyDescent="0.35">
      <c r="A56" s="157">
        <v>44139</v>
      </c>
      <c r="B56" s="158">
        <v>34</v>
      </c>
      <c r="C56" s="158" t="s">
        <v>474</v>
      </c>
      <c r="D56" s="162" t="s">
        <v>415</v>
      </c>
      <c r="E56" s="163" t="s">
        <v>172</v>
      </c>
      <c r="F56" s="2"/>
    </row>
    <row r="57" spans="1:6" s="87" customFormat="1" x14ac:dyDescent="0.35">
      <c r="A57" s="157">
        <v>44146</v>
      </c>
      <c r="B57" s="158">
        <v>115.3</v>
      </c>
      <c r="C57" s="158" t="s">
        <v>309</v>
      </c>
      <c r="D57" s="162" t="s">
        <v>230</v>
      </c>
      <c r="E57" s="163" t="s">
        <v>172</v>
      </c>
      <c r="F57" s="2"/>
    </row>
    <row r="58" spans="1:6" s="87" customFormat="1" x14ac:dyDescent="0.35">
      <c r="A58" s="157">
        <v>44154</v>
      </c>
      <c r="B58" s="158">
        <v>45</v>
      </c>
      <c r="C58" s="159" t="s">
        <v>475</v>
      </c>
      <c r="D58" s="159" t="s">
        <v>240</v>
      </c>
      <c r="E58" s="160" t="s">
        <v>172</v>
      </c>
      <c r="F58" s="1"/>
    </row>
    <row r="59" spans="1:6" s="87" customFormat="1" x14ac:dyDescent="0.35">
      <c r="A59" s="157">
        <v>44155</v>
      </c>
      <c r="B59" s="158">
        <v>63.5</v>
      </c>
      <c r="C59" s="159" t="s">
        <v>478</v>
      </c>
      <c r="D59" s="159" t="s">
        <v>230</v>
      </c>
      <c r="E59" s="160" t="s">
        <v>172</v>
      </c>
      <c r="F59" s="1"/>
    </row>
    <row r="60" spans="1:6" s="87" customFormat="1" ht="25.5" x14ac:dyDescent="0.35">
      <c r="A60" s="157">
        <v>44155</v>
      </c>
      <c r="B60" s="158">
        <v>74.5</v>
      </c>
      <c r="C60" s="159" t="s">
        <v>417</v>
      </c>
      <c r="D60" s="159" t="s">
        <v>305</v>
      </c>
      <c r="E60" s="160" t="s">
        <v>172</v>
      </c>
      <c r="F60" s="1"/>
    </row>
    <row r="61" spans="1:6" s="87" customFormat="1" ht="25.5" x14ac:dyDescent="0.35">
      <c r="A61" s="157">
        <v>44155</v>
      </c>
      <c r="B61" s="158">
        <v>35</v>
      </c>
      <c r="C61" s="159" t="s">
        <v>418</v>
      </c>
      <c r="D61" s="159" t="s">
        <v>294</v>
      </c>
      <c r="E61" s="160" t="s">
        <v>172</v>
      </c>
      <c r="F61" s="1"/>
    </row>
    <row r="62" spans="1:6" s="87" customFormat="1" ht="25.5" x14ac:dyDescent="0.35">
      <c r="A62" s="157">
        <v>44165</v>
      </c>
      <c r="B62" s="158">
        <v>204.7</v>
      </c>
      <c r="C62" s="159" t="s">
        <v>491</v>
      </c>
      <c r="D62" s="159" t="s">
        <v>294</v>
      </c>
      <c r="E62" s="160" t="s">
        <v>172</v>
      </c>
      <c r="F62" s="1"/>
    </row>
    <row r="63" spans="1:6" s="87" customFormat="1" x14ac:dyDescent="0.35">
      <c r="A63" s="161">
        <v>44168</v>
      </c>
      <c r="B63" s="158">
        <v>232.7</v>
      </c>
      <c r="C63" s="162" t="s">
        <v>502</v>
      </c>
      <c r="D63" s="162" t="s">
        <v>230</v>
      </c>
      <c r="E63" s="163" t="s">
        <v>173</v>
      </c>
      <c r="F63" s="2"/>
    </row>
    <row r="64" spans="1:6" s="87" customFormat="1" ht="38.25" x14ac:dyDescent="0.35">
      <c r="A64" s="171">
        <v>44228</v>
      </c>
      <c r="B64" s="158">
        <v>130</v>
      </c>
      <c r="C64" s="175" t="s">
        <v>498</v>
      </c>
      <c r="D64" s="170" t="s">
        <v>337</v>
      </c>
      <c r="E64" s="170" t="s">
        <v>172</v>
      </c>
    </row>
    <row r="65" spans="1:6" s="87" customFormat="1" x14ac:dyDescent="0.35">
      <c r="A65" s="157">
        <v>44230</v>
      </c>
      <c r="B65" s="158">
        <v>176.8</v>
      </c>
      <c r="C65" s="158" t="s">
        <v>338</v>
      </c>
      <c r="D65" s="162" t="s">
        <v>229</v>
      </c>
      <c r="E65" s="163" t="s">
        <v>173</v>
      </c>
      <c r="F65" s="2"/>
    </row>
    <row r="66" spans="1:6" s="87" customFormat="1" x14ac:dyDescent="0.35">
      <c r="A66" s="157">
        <v>44230</v>
      </c>
      <c r="B66" s="158">
        <v>93</v>
      </c>
      <c r="C66" s="158" t="s">
        <v>486</v>
      </c>
      <c r="D66" s="162" t="s">
        <v>230</v>
      </c>
      <c r="E66" s="163" t="s">
        <v>172</v>
      </c>
      <c r="F66" s="2"/>
    </row>
    <row r="67" spans="1:6" s="87" customFormat="1" x14ac:dyDescent="0.35">
      <c r="A67" s="157">
        <v>44251</v>
      </c>
      <c r="B67" s="158">
        <v>65</v>
      </c>
      <c r="C67" s="158" t="s">
        <v>476</v>
      </c>
      <c r="D67" s="162" t="s">
        <v>240</v>
      </c>
      <c r="E67" s="163" t="s">
        <v>172</v>
      </c>
      <c r="F67" s="2"/>
    </row>
    <row r="68" spans="1:6" s="87" customFormat="1" ht="25.5" x14ac:dyDescent="0.35">
      <c r="A68" s="157">
        <v>44252</v>
      </c>
      <c r="B68" s="158">
        <v>73</v>
      </c>
      <c r="C68" s="174" t="s">
        <v>477</v>
      </c>
      <c r="D68" s="162" t="s">
        <v>438</v>
      </c>
      <c r="E68" s="163" t="s">
        <v>172</v>
      </c>
      <c r="F68" s="2"/>
    </row>
    <row r="69" spans="1:6" s="87" customFormat="1" x14ac:dyDescent="0.35">
      <c r="A69" s="157">
        <v>44256</v>
      </c>
      <c r="B69" s="158">
        <v>360.2</v>
      </c>
      <c r="C69" s="170" t="s">
        <v>443</v>
      </c>
      <c r="D69" s="162" t="s">
        <v>294</v>
      </c>
      <c r="E69" s="163" t="s">
        <v>172</v>
      </c>
      <c r="F69" s="2"/>
    </row>
    <row r="70" spans="1:6" s="87" customFormat="1" x14ac:dyDescent="0.35">
      <c r="A70" s="157">
        <v>44256</v>
      </c>
      <c r="B70" s="158">
        <v>85</v>
      </c>
      <c r="C70" s="162" t="s">
        <v>503</v>
      </c>
      <c r="D70" s="162" t="s">
        <v>339</v>
      </c>
      <c r="E70" s="163" t="s">
        <v>172</v>
      </c>
      <c r="F70" s="2"/>
    </row>
    <row r="71" spans="1:6" s="87" customFormat="1" x14ac:dyDescent="0.35">
      <c r="A71" s="157">
        <v>44256</v>
      </c>
      <c r="B71" s="158">
        <v>82</v>
      </c>
      <c r="C71" s="162" t="s">
        <v>444</v>
      </c>
      <c r="D71" s="162" t="s">
        <v>240</v>
      </c>
      <c r="E71" s="163" t="s">
        <v>172</v>
      </c>
      <c r="F71" s="2"/>
    </row>
    <row r="72" spans="1:6" s="87" customFormat="1" x14ac:dyDescent="0.35">
      <c r="A72" s="157">
        <v>44268</v>
      </c>
      <c r="B72" s="158">
        <v>71.5</v>
      </c>
      <c r="C72" s="162" t="s">
        <v>458</v>
      </c>
      <c r="D72" s="162" t="s">
        <v>230</v>
      </c>
      <c r="E72" s="163" t="s">
        <v>192</v>
      </c>
      <c r="F72" s="2"/>
    </row>
    <row r="73" spans="1:6" s="87" customFormat="1" x14ac:dyDescent="0.35">
      <c r="A73" s="157">
        <v>44268</v>
      </c>
      <c r="B73" s="158">
        <v>184</v>
      </c>
      <c r="C73" s="162" t="s">
        <v>343</v>
      </c>
      <c r="D73" s="162" t="s">
        <v>344</v>
      </c>
      <c r="E73" s="163" t="s">
        <v>192</v>
      </c>
      <c r="F73" s="2"/>
    </row>
    <row r="74" spans="1:6" s="87" customFormat="1" ht="25.5" x14ac:dyDescent="0.35">
      <c r="A74" s="157">
        <v>44271</v>
      </c>
      <c r="B74" s="158">
        <v>42</v>
      </c>
      <c r="C74" s="159" t="s">
        <v>459</v>
      </c>
      <c r="D74" s="159" t="s">
        <v>345</v>
      </c>
      <c r="E74" s="160" t="s">
        <v>172</v>
      </c>
      <c r="F74" s="2"/>
    </row>
    <row r="75" spans="1:6" s="87" customFormat="1" x14ac:dyDescent="0.35">
      <c r="A75" s="157">
        <v>44282</v>
      </c>
      <c r="B75" s="158">
        <v>300</v>
      </c>
      <c r="C75" s="159" t="s">
        <v>445</v>
      </c>
      <c r="D75" s="159" t="s">
        <v>294</v>
      </c>
      <c r="E75" s="160" t="s">
        <v>173</v>
      </c>
      <c r="F75" s="2"/>
    </row>
    <row r="76" spans="1:6" s="87" customFormat="1" ht="25.5" x14ac:dyDescent="0.35">
      <c r="A76" s="157">
        <v>44284</v>
      </c>
      <c r="B76" s="158">
        <v>444.75</v>
      </c>
      <c r="C76" s="159" t="s">
        <v>499</v>
      </c>
      <c r="D76" s="159" t="s">
        <v>235</v>
      </c>
      <c r="E76" s="160" t="s">
        <v>172</v>
      </c>
      <c r="F76" s="2"/>
    </row>
    <row r="77" spans="1:6" s="87" customFormat="1" x14ac:dyDescent="0.35">
      <c r="A77" s="157">
        <v>44286</v>
      </c>
      <c r="B77" s="158">
        <v>235.02</v>
      </c>
      <c r="C77" s="159" t="s">
        <v>446</v>
      </c>
      <c r="D77" s="159" t="s">
        <v>347</v>
      </c>
      <c r="E77" s="160" t="s">
        <v>172</v>
      </c>
      <c r="F77" s="2"/>
    </row>
    <row r="78" spans="1:6" s="87" customFormat="1" ht="25.5" x14ac:dyDescent="0.35">
      <c r="A78" s="157">
        <v>44286</v>
      </c>
      <c r="B78" s="158">
        <v>376.5</v>
      </c>
      <c r="C78" s="159" t="s">
        <v>374</v>
      </c>
      <c r="D78" s="159" t="s">
        <v>294</v>
      </c>
      <c r="E78" s="160" t="s">
        <v>172</v>
      </c>
      <c r="F78" s="2"/>
    </row>
    <row r="79" spans="1:6" s="87" customFormat="1" ht="25.5" x14ac:dyDescent="0.35">
      <c r="A79" s="157">
        <v>44293</v>
      </c>
      <c r="B79" s="158">
        <v>63.5</v>
      </c>
      <c r="C79" s="159" t="s">
        <v>487</v>
      </c>
      <c r="D79" s="159" t="s">
        <v>359</v>
      </c>
      <c r="E79" s="160" t="s">
        <v>172</v>
      </c>
      <c r="F79" s="2"/>
    </row>
    <row r="80" spans="1:6" s="87" customFormat="1" x14ac:dyDescent="0.35">
      <c r="A80" s="157">
        <v>44293</v>
      </c>
      <c r="B80" s="158">
        <v>168</v>
      </c>
      <c r="C80" s="159" t="s">
        <v>478</v>
      </c>
      <c r="D80" s="159" t="s">
        <v>230</v>
      </c>
      <c r="E80" s="160" t="s">
        <v>172</v>
      </c>
      <c r="F80" s="2"/>
    </row>
    <row r="81" spans="1:6" s="87" customFormat="1" x14ac:dyDescent="0.35">
      <c r="A81" s="157">
        <v>44299</v>
      </c>
      <c r="B81" s="158">
        <v>136</v>
      </c>
      <c r="C81" s="159" t="s">
        <v>439</v>
      </c>
      <c r="D81" s="159" t="s">
        <v>230</v>
      </c>
      <c r="E81" s="160" t="s">
        <v>172</v>
      </c>
      <c r="F81" s="2"/>
    </row>
    <row r="82" spans="1:6" s="87" customFormat="1" ht="38.25" x14ac:dyDescent="0.35">
      <c r="A82" s="157">
        <v>44302</v>
      </c>
      <c r="B82" s="158">
        <v>2233</v>
      </c>
      <c r="C82" s="162" t="s">
        <v>504</v>
      </c>
      <c r="D82" s="162" t="s">
        <v>342</v>
      </c>
      <c r="E82" s="163" t="s">
        <v>245</v>
      </c>
      <c r="F82" s="2"/>
    </row>
    <row r="83" spans="1:6" s="87" customFormat="1" ht="25.5" x14ac:dyDescent="0.35">
      <c r="A83" s="157">
        <v>44304</v>
      </c>
      <c r="B83" s="158">
        <v>40</v>
      </c>
      <c r="C83" s="162" t="s">
        <v>479</v>
      </c>
      <c r="D83" s="162" t="s">
        <v>230</v>
      </c>
      <c r="E83" s="163" t="s">
        <v>245</v>
      </c>
      <c r="F83" s="2"/>
    </row>
    <row r="84" spans="1:6" s="87" customFormat="1" ht="25.5" x14ac:dyDescent="0.35">
      <c r="A84" s="157">
        <v>44308</v>
      </c>
      <c r="B84" s="158">
        <v>168</v>
      </c>
      <c r="C84" s="162" t="s">
        <v>480</v>
      </c>
      <c r="D84" s="162" t="s">
        <v>294</v>
      </c>
      <c r="E84" s="163" t="s">
        <v>172</v>
      </c>
      <c r="F84" s="2"/>
    </row>
    <row r="85" spans="1:6" s="87" customFormat="1" x14ac:dyDescent="0.35">
      <c r="A85" s="157">
        <v>44321</v>
      </c>
      <c r="B85" s="158">
        <v>79.3</v>
      </c>
      <c r="C85" s="162" t="s">
        <v>424</v>
      </c>
      <c r="D85" s="162" t="s">
        <v>425</v>
      </c>
      <c r="E85" s="163" t="s">
        <v>172</v>
      </c>
      <c r="F85" s="2"/>
    </row>
    <row r="86" spans="1:6" s="87" customFormat="1" x14ac:dyDescent="0.35">
      <c r="A86" s="157">
        <v>44321</v>
      </c>
      <c r="B86" s="158">
        <v>47</v>
      </c>
      <c r="C86" s="162" t="s">
        <v>447</v>
      </c>
      <c r="D86" s="162" t="s">
        <v>240</v>
      </c>
      <c r="E86" s="163" t="s">
        <v>172</v>
      </c>
      <c r="F86" s="2"/>
    </row>
    <row r="87" spans="1:6" s="87" customFormat="1" x14ac:dyDescent="0.35">
      <c r="A87" s="157">
        <v>44321</v>
      </c>
      <c r="B87" s="158">
        <v>523.1</v>
      </c>
      <c r="C87" s="162" t="s">
        <v>448</v>
      </c>
      <c r="D87" s="162" t="s">
        <v>235</v>
      </c>
      <c r="E87" s="163" t="s">
        <v>172</v>
      </c>
      <c r="F87" s="2"/>
    </row>
    <row r="88" spans="1:6" s="87" customFormat="1" x14ac:dyDescent="0.35">
      <c r="A88" s="157">
        <v>44327</v>
      </c>
      <c r="B88" s="158">
        <v>124.7</v>
      </c>
      <c r="C88" s="162" t="s">
        <v>489</v>
      </c>
      <c r="D88" s="162" t="s">
        <v>354</v>
      </c>
      <c r="E88" s="163" t="s">
        <v>172</v>
      </c>
      <c r="F88" s="2"/>
    </row>
    <row r="89" spans="1:6" s="87" customFormat="1" x14ac:dyDescent="0.35">
      <c r="A89" s="157">
        <v>44340</v>
      </c>
      <c r="B89" s="158">
        <v>112.5</v>
      </c>
      <c r="C89" s="162" t="s">
        <v>489</v>
      </c>
      <c r="D89" s="162" t="s">
        <v>230</v>
      </c>
      <c r="E89" s="163" t="s">
        <v>172</v>
      </c>
      <c r="F89" s="2"/>
    </row>
    <row r="90" spans="1:6" s="87" customFormat="1" ht="25.5" x14ac:dyDescent="0.35">
      <c r="A90" s="157">
        <v>44342</v>
      </c>
      <c r="B90" s="158">
        <v>23.3</v>
      </c>
      <c r="C90" s="162" t="s">
        <v>505</v>
      </c>
      <c r="D90" s="162" t="s">
        <v>419</v>
      </c>
      <c r="E90" s="163" t="s">
        <v>172</v>
      </c>
      <c r="F90" s="2"/>
    </row>
    <row r="91" spans="1:6" s="87" customFormat="1" x14ac:dyDescent="0.35">
      <c r="A91" s="157">
        <v>44343</v>
      </c>
      <c r="B91" s="158">
        <v>96</v>
      </c>
      <c r="C91" s="162" t="s">
        <v>481</v>
      </c>
      <c r="D91" s="162" t="s">
        <v>240</v>
      </c>
      <c r="E91" s="163" t="s">
        <v>172</v>
      </c>
      <c r="F91" s="2"/>
    </row>
    <row r="92" spans="1:6" s="87" customFormat="1" ht="25.5" x14ac:dyDescent="0.35">
      <c r="A92" s="157">
        <v>44343</v>
      </c>
      <c r="B92" s="158">
        <v>274.8</v>
      </c>
      <c r="C92" s="162" t="s">
        <v>483</v>
      </c>
      <c r="D92" s="162" t="s">
        <v>359</v>
      </c>
      <c r="E92" s="163" t="s">
        <v>172</v>
      </c>
      <c r="F92" s="2"/>
    </row>
    <row r="93" spans="1:6" s="87" customFormat="1" x14ac:dyDescent="0.35">
      <c r="A93" s="157">
        <v>44344</v>
      </c>
      <c r="B93" s="158">
        <v>104.5</v>
      </c>
      <c r="C93" s="162" t="s">
        <v>482</v>
      </c>
      <c r="D93" s="162" t="s">
        <v>229</v>
      </c>
      <c r="E93" s="163" t="s">
        <v>178</v>
      </c>
      <c r="F93" s="2"/>
    </row>
    <row r="94" spans="1:6" s="87" customFormat="1" x14ac:dyDescent="0.35">
      <c r="A94" s="157">
        <v>44345</v>
      </c>
      <c r="B94" s="158">
        <v>116.98</v>
      </c>
      <c r="C94" s="162" t="s">
        <v>426</v>
      </c>
      <c r="D94" s="162" t="s">
        <v>427</v>
      </c>
      <c r="E94" s="163" t="s">
        <v>172</v>
      </c>
      <c r="F94" s="2"/>
    </row>
    <row r="95" spans="1:6" s="87" customFormat="1" x14ac:dyDescent="0.35">
      <c r="A95" s="157">
        <v>44346</v>
      </c>
      <c r="B95" s="158">
        <v>109.14</v>
      </c>
      <c r="C95" s="162" t="s">
        <v>361</v>
      </c>
      <c r="D95" s="162" t="s">
        <v>362</v>
      </c>
      <c r="E95" s="163" t="s">
        <v>178</v>
      </c>
      <c r="F95" s="2"/>
    </row>
    <row r="96" spans="1:6" s="87" customFormat="1" x14ac:dyDescent="0.35">
      <c r="A96" s="157">
        <v>44349</v>
      </c>
      <c r="B96" s="158">
        <v>47</v>
      </c>
      <c r="C96" s="162" t="s">
        <v>449</v>
      </c>
      <c r="D96" s="162" t="s">
        <v>240</v>
      </c>
      <c r="E96" s="163" t="s">
        <v>172</v>
      </c>
      <c r="F96" s="2"/>
    </row>
    <row r="97" spans="1:6" s="87" customFormat="1" x14ac:dyDescent="0.35">
      <c r="A97" s="157">
        <v>44349</v>
      </c>
      <c r="B97" s="158">
        <v>53</v>
      </c>
      <c r="C97" s="162" t="s">
        <v>450</v>
      </c>
      <c r="D97" s="162" t="s">
        <v>236</v>
      </c>
      <c r="E97" s="163" t="s">
        <v>172</v>
      </c>
      <c r="F97" s="2"/>
    </row>
    <row r="98" spans="1:6" s="87" customFormat="1" x14ac:dyDescent="0.35">
      <c r="A98" s="157">
        <v>44349</v>
      </c>
      <c r="B98" s="158">
        <v>547.75</v>
      </c>
      <c r="C98" s="162" t="s">
        <v>451</v>
      </c>
      <c r="D98" s="162" t="s">
        <v>239</v>
      </c>
      <c r="E98" s="163" t="s">
        <v>172</v>
      </c>
      <c r="F98" s="2"/>
    </row>
    <row r="99" spans="1:6" s="87" customFormat="1" x14ac:dyDescent="0.35">
      <c r="A99" s="157">
        <v>44361</v>
      </c>
      <c r="B99" s="158">
        <v>607</v>
      </c>
      <c r="C99" s="162" t="s">
        <v>365</v>
      </c>
      <c r="D99" s="162" t="s">
        <v>238</v>
      </c>
      <c r="E99" s="163" t="s">
        <v>172</v>
      </c>
      <c r="F99" s="2"/>
    </row>
    <row r="100" spans="1:6" s="87" customFormat="1" ht="25.5" x14ac:dyDescent="0.35">
      <c r="A100" s="157">
        <v>44362</v>
      </c>
      <c r="B100" s="158">
        <v>256</v>
      </c>
      <c r="C100" s="162" t="s">
        <v>492</v>
      </c>
      <c r="D100" s="162" t="s">
        <v>366</v>
      </c>
      <c r="E100" s="163" t="s">
        <v>172</v>
      </c>
      <c r="F100" s="2"/>
    </row>
    <row r="101" spans="1:6" s="87" customFormat="1" x14ac:dyDescent="0.35">
      <c r="A101" s="157">
        <v>44371</v>
      </c>
      <c r="B101" s="158">
        <v>168.3</v>
      </c>
      <c r="C101" s="162" t="s">
        <v>367</v>
      </c>
      <c r="D101" s="162" t="s">
        <v>230</v>
      </c>
      <c r="E101" s="163" t="s">
        <v>172</v>
      </c>
      <c r="F101" s="2"/>
    </row>
    <row r="102" spans="1:6" s="87" customFormat="1" x14ac:dyDescent="0.35">
      <c r="A102" s="157">
        <v>44377</v>
      </c>
      <c r="B102" s="158">
        <v>80</v>
      </c>
      <c r="C102" s="162" t="s">
        <v>370</v>
      </c>
      <c r="D102" s="162" t="s">
        <v>230</v>
      </c>
      <c r="E102" s="163" t="s">
        <v>172</v>
      </c>
      <c r="F102" s="2"/>
    </row>
    <row r="103" spans="1:6" s="87" customFormat="1" x14ac:dyDescent="0.35">
      <c r="A103" s="157">
        <v>44377</v>
      </c>
      <c r="B103" s="158">
        <v>38</v>
      </c>
      <c r="C103" s="162" t="s">
        <v>494</v>
      </c>
      <c r="D103" s="162" t="s">
        <v>240</v>
      </c>
      <c r="E103" s="163" t="s">
        <v>172</v>
      </c>
      <c r="F103" s="2"/>
    </row>
    <row r="104" spans="1:6" s="87" customFormat="1" x14ac:dyDescent="0.35">
      <c r="A104" s="157"/>
      <c r="B104" s="158"/>
      <c r="C104" s="162"/>
      <c r="D104" s="162"/>
      <c r="E104" s="163"/>
      <c r="F104" s="2"/>
    </row>
    <row r="105" spans="1:6" s="87" customFormat="1" x14ac:dyDescent="0.35">
      <c r="A105" s="157"/>
      <c r="B105" s="158"/>
      <c r="C105" s="162"/>
      <c r="D105" s="162"/>
      <c r="E105" s="163"/>
      <c r="F105" s="2"/>
    </row>
    <row r="106" spans="1:6" s="87" customFormat="1" x14ac:dyDescent="0.35">
      <c r="A106" s="161"/>
      <c r="B106" s="158"/>
      <c r="C106" s="162"/>
      <c r="D106" s="162"/>
      <c r="E106" s="163"/>
      <c r="F106" s="2"/>
    </row>
    <row r="107" spans="1:6" s="87" customFormat="1" x14ac:dyDescent="0.35">
      <c r="A107" s="161"/>
      <c r="B107" s="158"/>
      <c r="C107" s="162"/>
      <c r="D107" s="162"/>
      <c r="E107" s="163"/>
      <c r="F107" s="2"/>
    </row>
    <row r="108" spans="1:6" s="87" customFormat="1" ht="11.25" hidden="1" customHeight="1" x14ac:dyDescent="0.35">
      <c r="A108" s="137"/>
      <c r="B108" s="134"/>
      <c r="C108" s="138"/>
      <c r="D108" s="138"/>
      <c r="E108" s="139"/>
      <c r="F108" s="2"/>
    </row>
    <row r="109" spans="1:6" ht="34.5" customHeight="1" x14ac:dyDescent="0.35">
      <c r="A109" s="88" t="s">
        <v>142</v>
      </c>
      <c r="B109" s="97">
        <f>SUM(B11:B108)</f>
        <v>15341.889999999998</v>
      </c>
      <c r="C109" s="106" t="str">
        <f>IF(SUBTOTAL(3,B11:B108)=SUBTOTAL(103,B11:B108),'Summary and sign-off'!$A$48,'Summary and sign-off'!$A$49)</f>
        <v>Check - there are no hidden rows with data</v>
      </c>
      <c r="D109" s="183" t="str">
        <f>IF('Summary and sign-off'!F58='Summary and sign-off'!F54,'Summary and sign-off'!A51,'Summary and sign-off'!A50)</f>
        <v>Check - each entry provides sufficient information</v>
      </c>
      <c r="E109" s="183"/>
      <c r="F109" s="2"/>
    </row>
    <row r="110" spans="1:6" ht="13.15" x14ac:dyDescent="0.4">
      <c r="A110" s="21"/>
      <c r="B110" s="20"/>
      <c r="C110" s="20"/>
      <c r="D110" s="20"/>
      <c r="E110" s="20"/>
      <c r="F110" s="38"/>
    </row>
    <row r="111" spans="1:6" ht="13.15" x14ac:dyDescent="0.4">
      <c r="A111" s="21" t="s">
        <v>73</v>
      </c>
      <c r="B111" s="22"/>
      <c r="C111" s="27"/>
      <c r="D111" s="20"/>
      <c r="E111" s="20"/>
      <c r="F111" s="38"/>
    </row>
    <row r="112" spans="1:6" ht="12.75" customHeight="1" x14ac:dyDescent="0.35">
      <c r="A112" s="23" t="s">
        <v>143</v>
      </c>
      <c r="B112" s="23"/>
      <c r="C112" s="23"/>
      <c r="D112" s="23"/>
      <c r="E112" s="23"/>
      <c r="F112" s="38"/>
    </row>
    <row r="113" spans="1:6" x14ac:dyDescent="0.35">
      <c r="A113" s="23" t="s">
        <v>144</v>
      </c>
      <c r="B113" s="31"/>
      <c r="C113" s="43"/>
      <c r="D113" s="44"/>
      <c r="E113" s="44"/>
      <c r="F113" s="38"/>
    </row>
    <row r="114" spans="1:6" ht="13.15" x14ac:dyDescent="0.4">
      <c r="A114" s="23" t="s">
        <v>79</v>
      </c>
      <c r="B114" s="25"/>
      <c r="C114" s="26"/>
      <c r="D114" s="26"/>
      <c r="E114" s="26"/>
      <c r="F114" s="27"/>
    </row>
    <row r="115" spans="1:6" x14ac:dyDescent="0.35">
      <c r="A115" s="31" t="s">
        <v>145</v>
      </c>
      <c r="B115" s="31"/>
      <c r="C115" s="43"/>
      <c r="D115" s="43"/>
      <c r="E115" s="43"/>
      <c r="F115" s="38"/>
    </row>
    <row r="116" spans="1:6" ht="12.75" customHeight="1" x14ac:dyDescent="0.35">
      <c r="A116" s="31" t="s">
        <v>146</v>
      </c>
      <c r="B116" s="31"/>
      <c r="C116" s="45"/>
      <c r="D116" s="45"/>
      <c r="E116" s="33"/>
      <c r="F116" s="38"/>
    </row>
    <row r="117" spans="1:6" x14ac:dyDescent="0.35">
      <c r="A117" s="20"/>
      <c r="B117" s="20"/>
      <c r="C117" s="20"/>
      <c r="D117" s="20"/>
      <c r="E117" s="20"/>
      <c r="F117" s="38"/>
    </row>
    <row r="118" spans="1:6" x14ac:dyDescent="0.35"/>
    <row r="119" spans="1:6" x14ac:dyDescent="0.35"/>
    <row r="120" spans="1:6" x14ac:dyDescent="0.35"/>
    <row r="121" spans="1:6" x14ac:dyDescent="0.35"/>
    <row r="122" spans="1:6" x14ac:dyDescent="0.35"/>
    <row r="123" spans="1:6" x14ac:dyDescent="0.35"/>
    <row r="124" spans="1:6" x14ac:dyDescent="0.35"/>
    <row r="125" spans="1:6" x14ac:dyDescent="0.35"/>
    <row r="126" spans="1:6" x14ac:dyDescent="0.35"/>
    <row r="127" spans="1:6" x14ac:dyDescent="0.35"/>
    <row r="128" spans="1:6"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sheetData>
  <sheetProtection sheet="1" formatCells="0" insertRows="0" deleteRows="0"/>
  <mergeCells count="10">
    <mergeCell ref="D109:E109"/>
    <mergeCell ref="B6:E6"/>
    <mergeCell ref="B5:E5"/>
    <mergeCell ref="A1:E1"/>
    <mergeCell ref="A9:E9"/>
    <mergeCell ref="B2:E2"/>
    <mergeCell ref="B3:E3"/>
    <mergeCell ref="B4:E4"/>
    <mergeCell ref="A8:E8"/>
    <mergeCell ref="B7:E7"/>
  </mergeCells>
  <phoneticPr fontId="37" type="noConversion"/>
  <dataValidations xWindow="150" yWindow="671"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08 A63 A11"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62 A65:A107"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xWindow="150" yWindow="671"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B11:B63 B65:B108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5"/>
  <sheetViews>
    <sheetView topLeftCell="A4" zoomScaleNormal="100" workbookViewId="0">
      <selection activeCell="B7" sqref="B7:E7"/>
    </sheetView>
  </sheetViews>
  <sheetFormatPr defaultColWidth="0" defaultRowHeight="12.75" zeroHeight="1" x14ac:dyDescent="0.35"/>
  <cols>
    <col min="1" max="1" width="35.73046875" style="16" customWidth="1"/>
    <col min="2" max="2" width="14.265625" style="16" customWidth="1"/>
    <col min="3" max="3" width="71.3984375" style="16" customWidth="1"/>
    <col min="4" max="4" width="50" style="16" customWidth="1"/>
    <col min="5" max="5" width="21.3984375" style="16" customWidth="1"/>
    <col min="6" max="6" width="36.86328125" style="16" customWidth="1"/>
    <col min="7" max="10" width="9.1328125" style="16" hidden="1" customWidth="1"/>
    <col min="11" max="13" width="0" style="16" hidden="1" customWidth="1"/>
    <col min="14" max="16384" width="9.1328125" style="16" hidden="1"/>
  </cols>
  <sheetData>
    <row r="1" spans="1:6" ht="26.25" customHeight="1" x14ac:dyDescent="0.35">
      <c r="A1" s="179" t="s">
        <v>109</v>
      </c>
      <c r="B1" s="179"/>
      <c r="C1" s="179"/>
      <c r="D1" s="179"/>
      <c r="E1" s="179"/>
      <c r="F1" s="24"/>
    </row>
    <row r="2" spans="1:6" ht="21" customHeight="1" x14ac:dyDescent="0.35">
      <c r="A2" s="4" t="s">
        <v>52</v>
      </c>
      <c r="B2" s="182" t="str">
        <f>'Summary and sign-off'!B2:F2</f>
        <v>New Zealand Symphony Orchestra</v>
      </c>
      <c r="C2" s="182"/>
      <c r="D2" s="182"/>
      <c r="E2" s="182"/>
      <c r="F2" s="24"/>
    </row>
    <row r="3" spans="1:6" ht="21" customHeight="1" x14ac:dyDescent="0.35">
      <c r="A3" s="4" t="s">
        <v>110</v>
      </c>
      <c r="B3" s="182" t="str">
        <f>'Summary and sign-off'!B3:F3</f>
        <v>Peter Biggs</v>
      </c>
      <c r="C3" s="182"/>
      <c r="D3" s="182"/>
      <c r="E3" s="182"/>
      <c r="F3" s="24"/>
    </row>
    <row r="4" spans="1:6" ht="21" customHeight="1" x14ac:dyDescent="0.35">
      <c r="A4" s="4" t="s">
        <v>111</v>
      </c>
      <c r="B4" s="182">
        <f>'Summary and sign-off'!B4:F4</f>
        <v>44013</v>
      </c>
      <c r="C4" s="182"/>
      <c r="D4" s="182"/>
      <c r="E4" s="182"/>
      <c r="F4" s="24"/>
    </row>
    <row r="5" spans="1:6" ht="21" customHeight="1" x14ac:dyDescent="0.35">
      <c r="A5" s="4" t="s">
        <v>112</v>
      </c>
      <c r="B5" s="182">
        <f>'Summary and sign-off'!B5:F5</f>
        <v>44377</v>
      </c>
      <c r="C5" s="182"/>
      <c r="D5" s="182"/>
      <c r="E5" s="182"/>
      <c r="F5" s="24"/>
    </row>
    <row r="6" spans="1:6" ht="21" customHeight="1" x14ac:dyDescent="0.35">
      <c r="A6" s="4" t="s">
        <v>113</v>
      </c>
      <c r="B6" s="177" t="s">
        <v>80</v>
      </c>
      <c r="C6" s="177"/>
      <c r="D6" s="177"/>
      <c r="E6" s="177"/>
      <c r="F6" s="34"/>
    </row>
    <row r="7" spans="1:6" ht="21" customHeight="1" x14ac:dyDescent="0.35">
      <c r="A7" s="4" t="s">
        <v>56</v>
      </c>
      <c r="B7" s="177" t="s">
        <v>83</v>
      </c>
      <c r="C7" s="177"/>
      <c r="D7" s="177"/>
      <c r="E7" s="177"/>
      <c r="F7" s="34"/>
    </row>
    <row r="8" spans="1:6" ht="35.25" customHeight="1" x14ac:dyDescent="0.35">
      <c r="A8" s="186" t="s">
        <v>147</v>
      </c>
      <c r="B8" s="186"/>
      <c r="C8" s="193"/>
      <c r="D8" s="193"/>
      <c r="E8" s="193"/>
      <c r="F8" s="24"/>
    </row>
    <row r="9" spans="1:6" ht="35.25" customHeight="1" x14ac:dyDescent="0.35">
      <c r="A9" s="194" t="s">
        <v>148</v>
      </c>
      <c r="B9" s="195"/>
      <c r="C9" s="195"/>
      <c r="D9" s="195"/>
      <c r="E9" s="195"/>
      <c r="F9" s="24"/>
    </row>
    <row r="10" spans="1:6" ht="27" customHeight="1" x14ac:dyDescent="0.35">
      <c r="A10" s="35" t="s">
        <v>117</v>
      </c>
      <c r="B10" s="35" t="s">
        <v>62</v>
      </c>
      <c r="C10" s="35" t="s">
        <v>149</v>
      </c>
      <c r="D10" s="35" t="s">
        <v>150</v>
      </c>
      <c r="E10" s="35" t="s">
        <v>121</v>
      </c>
      <c r="F10" s="36"/>
    </row>
    <row r="11" spans="1:6" s="87" customFormat="1" hidden="1" x14ac:dyDescent="0.35">
      <c r="A11" s="137"/>
      <c r="B11" s="134"/>
      <c r="C11" s="138"/>
      <c r="D11" s="138"/>
      <c r="E11" s="139"/>
      <c r="F11" s="3"/>
    </row>
    <row r="12" spans="1:6" s="87" customFormat="1" x14ac:dyDescent="0.35">
      <c r="A12" s="157">
        <v>44042</v>
      </c>
      <c r="B12" s="158">
        <v>112.73</v>
      </c>
      <c r="C12" s="169" t="s">
        <v>184</v>
      </c>
      <c r="D12" s="162" t="s">
        <v>199</v>
      </c>
      <c r="E12" s="163" t="s">
        <v>172</v>
      </c>
      <c r="F12" s="3"/>
    </row>
    <row r="13" spans="1:6" s="87" customFormat="1" x14ac:dyDescent="0.35">
      <c r="A13" s="157">
        <v>44073</v>
      </c>
      <c r="B13" s="158">
        <v>114.25</v>
      </c>
      <c r="C13" s="169" t="s">
        <v>184</v>
      </c>
      <c r="D13" s="162" t="s">
        <v>200</v>
      </c>
      <c r="E13" s="163" t="s">
        <v>172</v>
      </c>
      <c r="F13" s="3"/>
    </row>
    <row r="14" spans="1:6" s="87" customFormat="1" x14ac:dyDescent="0.35">
      <c r="A14" s="157">
        <v>44104</v>
      </c>
      <c r="B14" s="158">
        <v>111.13</v>
      </c>
      <c r="C14" s="169" t="s">
        <v>184</v>
      </c>
      <c r="D14" s="162" t="s">
        <v>201</v>
      </c>
      <c r="E14" s="163" t="s">
        <v>172</v>
      </c>
      <c r="F14" s="3"/>
    </row>
    <row r="15" spans="1:6" s="87" customFormat="1" x14ac:dyDescent="0.35">
      <c r="A15" s="157">
        <v>44134</v>
      </c>
      <c r="B15" s="158">
        <v>111.63</v>
      </c>
      <c r="C15" s="169" t="s">
        <v>184</v>
      </c>
      <c r="D15" s="162" t="s">
        <v>202</v>
      </c>
      <c r="E15" s="163" t="s">
        <v>172</v>
      </c>
      <c r="F15" s="3"/>
    </row>
    <row r="16" spans="1:6" s="87" customFormat="1" x14ac:dyDescent="0.35">
      <c r="A16" s="157">
        <v>44161</v>
      </c>
      <c r="B16" s="158">
        <v>40</v>
      </c>
      <c r="C16" s="159" t="s">
        <v>334</v>
      </c>
      <c r="D16" s="159" t="s">
        <v>240</v>
      </c>
      <c r="E16" s="160" t="s">
        <v>172</v>
      </c>
      <c r="F16" s="3"/>
    </row>
    <row r="17" spans="1:6" s="87" customFormat="1" x14ac:dyDescent="0.35">
      <c r="A17" s="157">
        <v>44165</v>
      </c>
      <c r="B17" s="158">
        <v>110.94</v>
      </c>
      <c r="C17" s="169" t="s">
        <v>184</v>
      </c>
      <c r="D17" s="162" t="s">
        <v>203</v>
      </c>
      <c r="E17" s="163" t="s">
        <v>172</v>
      </c>
      <c r="F17" s="3"/>
    </row>
    <row r="18" spans="1:6" s="87" customFormat="1" x14ac:dyDescent="0.35">
      <c r="A18" s="157">
        <v>44196</v>
      </c>
      <c r="B18" s="158">
        <v>111.63</v>
      </c>
      <c r="C18" s="169" t="s">
        <v>184</v>
      </c>
      <c r="D18" s="162" t="s">
        <v>204</v>
      </c>
      <c r="E18" s="163" t="s">
        <v>172</v>
      </c>
      <c r="F18" s="3"/>
    </row>
    <row r="19" spans="1:6" s="87" customFormat="1" x14ac:dyDescent="0.35">
      <c r="A19" s="157">
        <v>44210</v>
      </c>
      <c r="B19" s="158">
        <v>32.450000000000003</v>
      </c>
      <c r="C19" s="169" t="s">
        <v>432</v>
      </c>
      <c r="D19" s="162" t="s">
        <v>433</v>
      </c>
      <c r="E19" s="163" t="s">
        <v>172</v>
      </c>
      <c r="F19" s="3"/>
    </row>
    <row r="20" spans="1:6" s="87" customFormat="1" x14ac:dyDescent="0.35">
      <c r="A20" s="157">
        <v>44227</v>
      </c>
      <c r="B20" s="158">
        <v>110.94</v>
      </c>
      <c r="C20" s="162" t="s">
        <v>184</v>
      </c>
      <c r="D20" s="162" t="s">
        <v>216</v>
      </c>
      <c r="E20" s="163" t="s">
        <v>172</v>
      </c>
      <c r="F20" s="3"/>
    </row>
    <row r="21" spans="1:6" s="87" customFormat="1" x14ac:dyDescent="0.35">
      <c r="A21" s="157">
        <v>44233</v>
      </c>
      <c r="B21" s="158">
        <v>4</v>
      </c>
      <c r="C21" s="162" t="s">
        <v>434</v>
      </c>
      <c r="D21" s="162" t="s">
        <v>435</v>
      </c>
      <c r="E21" s="163" t="s">
        <v>172</v>
      </c>
      <c r="F21" s="3"/>
    </row>
    <row r="22" spans="1:6" s="87" customFormat="1" x14ac:dyDescent="0.35">
      <c r="A22" s="157">
        <v>44249</v>
      </c>
      <c r="B22" s="158">
        <v>6.5</v>
      </c>
      <c r="C22" s="162" t="s">
        <v>436</v>
      </c>
      <c r="D22" s="162" t="s">
        <v>437</v>
      </c>
      <c r="E22" s="163" t="s">
        <v>172</v>
      </c>
      <c r="F22" s="3"/>
    </row>
    <row r="23" spans="1:6" s="87" customFormat="1" x14ac:dyDescent="0.35">
      <c r="A23" s="157">
        <v>44255</v>
      </c>
      <c r="B23" s="158">
        <v>112.84</v>
      </c>
      <c r="C23" s="162" t="s">
        <v>184</v>
      </c>
      <c r="D23" s="162" t="s">
        <v>217</v>
      </c>
      <c r="E23" s="163" t="s">
        <v>172</v>
      </c>
      <c r="F23" s="3"/>
    </row>
    <row r="24" spans="1:6" s="87" customFormat="1" x14ac:dyDescent="0.35">
      <c r="A24" s="157">
        <v>44286</v>
      </c>
      <c r="B24" s="158">
        <v>112.42</v>
      </c>
      <c r="C24" s="162" t="s">
        <v>184</v>
      </c>
      <c r="D24" s="162" t="s">
        <v>218</v>
      </c>
      <c r="E24" s="163" t="s">
        <v>172</v>
      </c>
      <c r="F24" s="3"/>
    </row>
    <row r="25" spans="1:6" s="87" customFormat="1" x14ac:dyDescent="0.35">
      <c r="A25" s="157">
        <v>44316</v>
      </c>
      <c r="B25" s="158">
        <v>112.92</v>
      </c>
      <c r="C25" s="162" t="s">
        <v>184</v>
      </c>
      <c r="D25" s="162" t="s">
        <v>219</v>
      </c>
      <c r="E25" s="163" t="s">
        <v>172</v>
      </c>
      <c r="F25" s="3"/>
    </row>
    <row r="26" spans="1:6" s="87" customFormat="1" x14ac:dyDescent="0.35">
      <c r="A26" s="157">
        <v>44329</v>
      </c>
      <c r="B26" s="158">
        <v>44.94</v>
      </c>
      <c r="C26" s="162" t="s">
        <v>430</v>
      </c>
      <c r="D26" s="162" t="s">
        <v>431</v>
      </c>
      <c r="E26" s="163" t="s">
        <v>172</v>
      </c>
      <c r="F26" s="3"/>
    </row>
    <row r="27" spans="1:6" s="87" customFormat="1" x14ac:dyDescent="0.35">
      <c r="A27" s="161">
        <v>44336</v>
      </c>
      <c r="B27" s="158">
        <v>1290</v>
      </c>
      <c r="C27" s="162" t="s">
        <v>221</v>
      </c>
      <c r="D27" s="162" t="s">
        <v>220</v>
      </c>
      <c r="E27" s="163" t="s">
        <v>172</v>
      </c>
      <c r="F27" s="3"/>
    </row>
    <row r="28" spans="1:6" s="87" customFormat="1" x14ac:dyDescent="0.35">
      <c r="A28" s="161">
        <v>44338</v>
      </c>
      <c r="B28" s="158">
        <v>229</v>
      </c>
      <c r="C28" s="162" t="s">
        <v>428</v>
      </c>
      <c r="D28" s="162" t="s">
        <v>429</v>
      </c>
      <c r="E28" s="163" t="s">
        <v>172</v>
      </c>
      <c r="F28" s="3"/>
    </row>
    <row r="29" spans="1:6" s="87" customFormat="1" x14ac:dyDescent="0.35">
      <c r="A29" s="161">
        <v>44341</v>
      </c>
      <c r="B29" s="158">
        <v>10</v>
      </c>
      <c r="C29" s="162" t="s">
        <v>358</v>
      </c>
      <c r="D29" s="162" t="s">
        <v>429</v>
      </c>
      <c r="E29" s="163" t="s">
        <v>172</v>
      </c>
      <c r="F29" s="3"/>
    </row>
    <row r="30" spans="1:6" s="87" customFormat="1" x14ac:dyDescent="0.35">
      <c r="A30" s="161"/>
      <c r="B30" s="158"/>
      <c r="C30" s="162"/>
      <c r="D30" s="162"/>
      <c r="E30" s="163"/>
      <c r="F30" s="3"/>
    </row>
    <row r="31" spans="1:6" s="87" customFormat="1" x14ac:dyDescent="0.35">
      <c r="A31" s="161"/>
      <c r="B31" s="158"/>
      <c r="C31" s="162"/>
      <c r="D31" s="162"/>
      <c r="E31" s="163"/>
      <c r="F31" s="3"/>
    </row>
    <row r="32" spans="1:6" s="87" customFormat="1" hidden="1" x14ac:dyDescent="0.35">
      <c r="A32" s="137"/>
      <c r="B32" s="134"/>
      <c r="C32" s="138"/>
      <c r="D32" s="138"/>
      <c r="E32" s="139"/>
      <c r="F32" s="3"/>
    </row>
    <row r="33" spans="1:6" ht="34.5" customHeight="1" x14ac:dyDescent="0.35">
      <c r="A33" s="88" t="s">
        <v>151</v>
      </c>
      <c r="B33" s="97">
        <f>SUM(B11:B32)</f>
        <v>2778.32</v>
      </c>
      <c r="C33" s="106" t="str">
        <f>IF(SUBTOTAL(3,B11:B32)=SUBTOTAL(103,B11:B32),'Summary and sign-off'!$A$48,'Summary and sign-off'!$A$49)</f>
        <v>Check - there are no hidden rows with data</v>
      </c>
      <c r="D33" s="183" t="str">
        <f>IF('Summary and sign-off'!F59='Summary and sign-off'!F54,'Summary and sign-off'!A51,'Summary and sign-off'!A50)</f>
        <v>Check - each entry provides sufficient information</v>
      </c>
      <c r="E33" s="183"/>
      <c r="F33" s="37"/>
    </row>
    <row r="34" spans="1:6" ht="14.1" customHeight="1" x14ac:dyDescent="0.35">
      <c r="A34" s="38"/>
      <c r="B34" s="27"/>
      <c r="C34" s="20"/>
      <c r="D34" s="20"/>
      <c r="E34" s="20"/>
      <c r="F34" s="24"/>
    </row>
    <row r="35" spans="1:6" ht="13.15" x14ac:dyDescent="0.4">
      <c r="A35" s="21" t="s">
        <v>152</v>
      </c>
      <c r="B35" s="20"/>
      <c r="C35" s="20"/>
      <c r="D35" s="20"/>
      <c r="E35" s="20"/>
      <c r="F35" s="24"/>
    </row>
    <row r="36" spans="1:6" ht="12.6" customHeight="1" x14ac:dyDescent="0.35">
      <c r="A36" s="23" t="s">
        <v>131</v>
      </c>
      <c r="B36" s="20"/>
      <c r="C36" s="20"/>
      <c r="D36" s="20"/>
      <c r="E36" s="20"/>
      <c r="F36" s="24"/>
    </row>
    <row r="37" spans="1:6" ht="13.15" x14ac:dyDescent="0.4">
      <c r="A37" s="23" t="s">
        <v>79</v>
      </c>
      <c r="B37" s="25"/>
      <c r="C37" s="26"/>
      <c r="D37" s="26"/>
      <c r="E37" s="26"/>
      <c r="F37" s="27"/>
    </row>
    <row r="38" spans="1:6" x14ac:dyDescent="0.35">
      <c r="A38" s="31" t="s">
        <v>145</v>
      </c>
      <c r="B38" s="32"/>
      <c r="C38" s="27"/>
      <c r="D38" s="27"/>
      <c r="E38" s="27"/>
      <c r="F38" s="27"/>
    </row>
    <row r="39" spans="1:6" ht="12.75" customHeight="1" x14ac:dyDescent="0.35">
      <c r="A39" s="31" t="s">
        <v>146</v>
      </c>
      <c r="B39" s="39"/>
      <c r="C39" s="33"/>
      <c r="D39" s="33"/>
      <c r="E39" s="33"/>
      <c r="F39" s="33"/>
    </row>
    <row r="40" spans="1:6" x14ac:dyDescent="0.35">
      <c r="A40" s="38"/>
      <c r="B40" s="40"/>
      <c r="C40" s="20"/>
      <c r="D40" s="20"/>
      <c r="E40" s="20"/>
      <c r="F40" s="38"/>
    </row>
    <row r="41" spans="1:6" hidden="1" x14ac:dyDescent="0.35">
      <c r="A41" s="20"/>
      <c r="B41" s="20"/>
      <c r="C41" s="20"/>
      <c r="D41" s="20"/>
      <c r="E41" s="38"/>
    </row>
    <row r="42" spans="1:6" ht="12.75" hidden="1" customHeight="1" x14ac:dyDescent="0.35"/>
    <row r="43" spans="1:6" hidden="1" x14ac:dyDescent="0.35">
      <c r="A43" s="41"/>
      <c r="B43" s="41"/>
      <c r="C43" s="41"/>
      <c r="D43" s="41"/>
      <c r="E43" s="41"/>
      <c r="F43" s="24"/>
    </row>
    <row r="44" spans="1:6" hidden="1" x14ac:dyDescent="0.35">
      <c r="A44" s="41"/>
      <c r="B44" s="41"/>
      <c r="C44" s="41"/>
      <c r="D44" s="41"/>
      <c r="E44" s="41"/>
      <c r="F44" s="24"/>
    </row>
    <row r="45" spans="1:6" hidden="1" x14ac:dyDescent="0.35">
      <c r="A45" s="41"/>
      <c r="B45" s="41"/>
      <c r="C45" s="41"/>
      <c r="D45" s="41"/>
      <c r="E45" s="41"/>
      <c r="F45" s="24"/>
    </row>
    <row r="46" spans="1:6" hidden="1" x14ac:dyDescent="0.35">
      <c r="A46" s="41"/>
      <c r="B46" s="41"/>
      <c r="C46" s="41"/>
      <c r="D46" s="41"/>
      <c r="E46" s="41"/>
      <c r="F46" s="24"/>
    </row>
    <row r="47" spans="1:6" hidden="1" x14ac:dyDescent="0.35">
      <c r="A47" s="41"/>
      <c r="B47" s="41"/>
      <c r="C47" s="41"/>
      <c r="D47" s="41"/>
      <c r="E47" s="41"/>
      <c r="F47" s="24"/>
    </row>
    <row r="48" spans="1:6" x14ac:dyDescent="0.35"/>
    <row r="49" x14ac:dyDescent="0.35"/>
    <row r="50" x14ac:dyDescent="0.35"/>
    <row r="51" x14ac:dyDescent="0.35"/>
    <row r="52" x14ac:dyDescent="0.35"/>
    <row r="53" x14ac:dyDescent="0.35"/>
    <row r="54" x14ac:dyDescent="0.35"/>
    <row r="55" x14ac:dyDescent="0.35"/>
  </sheetData>
  <sheetProtection sheet="1" formatCells="0" insertRows="0" deleteRows="0"/>
  <mergeCells count="10">
    <mergeCell ref="D33:E3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3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74"/>
  <sheetViews>
    <sheetView tabSelected="1" topLeftCell="A10" zoomScaleNormal="100" workbookViewId="0">
      <selection activeCell="A21" sqref="A21:E21"/>
    </sheetView>
  </sheetViews>
  <sheetFormatPr defaultColWidth="0" defaultRowHeight="12.75" zeroHeight="1" x14ac:dyDescent="0.35"/>
  <cols>
    <col min="1" max="1" width="35.73046875" style="16" customWidth="1"/>
    <col min="2" max="2" width="46.86328125" style="16" customWidth="1"/>
    <col min="3" max="3" width="22.1328125" style="16" customWidth="1"/>
    <col min="4" max="4" width="25.3984375" style="16" customWidth="1"/>
    <col min="5" max="6" width="35.73046875" style="16" customWidth="1"/>
    <col min="7" max="7" width="38" style="16" customWidth="1"/>
    <col min="8" max="10" width="9.1328125" style="16" hidden="1" customWidth="1"/>
    <col min="11" max="15" width="0" style="16" hidden="1" customWidth="1"/>
    <col min="16" max="16384" width="0" style="16" hidden="1"/>
  </cols>
  <sheetData>
    <row r="1" spans="1:6" ht="26.25" customHeight="1" x14ac:dyDescent="0.35">
      <c r="A1" s="179" t="s">
        <v>153</v>
      </c>
      <c r="B1" s="179"/>
      <c r="C1" s="179"/>
      <c r="D1" s="179"/>
      <c r="E1" s="179"/>
      <c r="F1" s="179"/>
    </row>
    <row r="2" spans="1:6" ht="21" customHeight="1" x14ac:dyDescent="0.35">
      <c r="A2" s="4" t="s">
        <v>52</v>
      </c>
      <c r="B2" s="182" t="str">
        <f>'Summary and sign-off'!B2:F2</f>
        <v>New Zealand Symphony Orchestra</v>
      </c>
      <c r="C2" s="182"/>
      <c r="D2" s="182"/>
      <c r="E2" s="182"/>
      <c r="F2" s="182"/>
    </row>
    <row r="3" spans="1:6" ht="21" customHeight="1" x14ac:dyDescent="0.35">
      <c r="A3" s="4" t="s">
        <v>110</v>
      </c>
      <c r="B3" s="182" t="str">
        <f>'Summary and sign-off'!B3:F3</f>
        <v>Peter Biggs</v>
      </c>
      <c r="C3" s="182"/>
      <c r="D3" s="182"/>
      <c r="E3" s="182"/>
      <c r="F3" s="182"/>
    </row>
    <row r="4" spans="1:6" ht="21" customHeight="1" x14ac:dyDescent="0.35">
      <c r="A4" s="4" t="s">
        <v>111</v>
      </c>
      <c r="B4" s="182">
        <f>'Summary and sign-off'!B4:F4</f>
        <v>44013</v>
      </c>
      <c r="C4" s="182"/>
      <c r="D4" s="182"/>
      <c r="E4" s="182"/>
      <c r="F4" s="182"/>
    </row>
    <row r="5" spans="1:6" ht="21" customHeight="1" x14ac:dyDescent="0.35">
      <c r="A5" s="4" t="s">
        <v>112</v>
      </c>
      <c r="B5" s="182">
        <f>'Summary and sign-off'!B5:F5</f>
        <v>44377</v>
      </c>
      <c r="C5" s="182"/>
      <c r="D5" s="182"/>
      <c r="E5" s="182"/>
      <c r="F5" s="182"/>
    </row>
    <row r="6" spans="1:6" ht="21" customHeight="1" x14ac:dyDescent="0.35">
      <c r="A6" s="4" t="s">
        <v>154</v>
      </c>
      <c r="B6" s="177" t="s">
        <v>80</v>
      </c>
      <c r="C6" s="177"/>
      <c r="D6" s="177"/>
      <c r="E6" s="177"/>
      <c r="F6" s="177"/>
    </row>
    <row r="7" spans="1:6" ht="21" customHeight="1" x14ac:dyDescent="0.35">
      <c r="A7" s="4" t="s">
        <v>56</v>
      </c>
      <c r="B7" s="177" t="s">
        <v>83</v>
      </c>
      <c r="C7" s="177"/>
      <c r="D7" s="177"/>
      <c r="E7" s="177"/>
      <c r="F7" s="177"/>
    </row>
    <row r="8" spans="1:6" ht="36" customHeight="1" x14ac:dyDescent="0.35">
      <c r="A8" s="186" t="s">
        <v>155</v>
      </c>
      <c r="B8" s="186"/>
      <c r="C8" s="186"/>
      <c r="D8" s="186"/>
      <c r="E8" s="186"/>
      <c r="F8" s="186"/>
    </row>
    <row r="9" spans="1:6" ht="36" customHeight="1" x14ac:dyDescent="0.35">
      <c r="A9" s="194" t="s">
        <v>156</v>
      </c>
      <c r="B9" s="195"/>
      <c r="C9" s="195"/>
      <c r="D9" s="195"/>
      <c r="E9" s="195"/>
      <c r="F9" s="195"/>
    </row>
    <row r="10" spans="1:6" ht="39" customHeight="1" x14ac:dyDescent="0.35">
      <c r="A10" s="35" t="s">
        <v>117</v>
      </c>
      <c r="B10" s="151" t="s">
        <v>157</v>
      </c>
      <c r="C10" s="151" t="s">
        <v>158</v>
      </c>
      <c r="D10" s="151" t="s">
        <v>159</v>
      </c>
      <c r="E10" s="151" t="s">
        <v>160</v>
      </c>
      <c r="F10" s="151" t="s">
        <v>161</v>
      </c>
    </row>
    <row r="11" spans="1:6" s="87" customFormat="1" hidden="1" x14ac:dyDescent="0.35">
      <c r="A11" s="133"/>
      <c r="B11" s="198"/>
      <c r="C11" s="140"/>
      <c r="D11" s="138"/>
      <c r="E11" s="141"/>
      <c r="F11" s="139"/>
    </row>
    <row r="12" spans="1:6" s="87" customFormat="1" ht="25.5" x14ac:dyDescent="0.35">
      <c r="A12" s="157">
        <v>44013</v>
      </c>
      <c r="B12" s="162" t="s">
        <v>531</v>
      </c>
      <c r="C12" s="165" t="s">
        <v>96</v>
      </c>
      <c r="D12" s="162" t="s">
        <v>532</v>
      </c>
      <c r="E12" s="166" t="s">
        <v>91</v>
      </c>
      <c r="F12" s="163" t="s">
        <v>533</v>
      </c>
    </row>
    <row r="13" spans="1:6" s="87" customFormat="1" x14ac:dyDescent="0.35">
      <c r="A13" s="196">
        <v>44084</v>
      </c>
      <c r="B13" s="201" t="s">
        <v>264</v>
      </c>
      <c r="C13" s="197" t="s">
        <v>97</v>
      </c>
      <c r="D13" s="162" t="s">
        <v>261</v>
      </c>
      <c r="E13" s="166" t="s">
        <v>92</v>
      </c>
      <c r="F13" s="163"/>
    </row>
    <row r="14" spans="1:6" s="87" customFormat="1" ht="38.25" x14ac:dyDescent="0.35">
      <c r="A14" s="157">
        <v>44097</v>
      </c>
      <c r="B14" s="199" t="s">
        <v>525</v>
      </c>
      <c r="C14" s="165" t="s">
        <v>96</v>
      </c>
      <c r="D14" s="162" t="s">
        <v>526</v>
      </c>
      <c r="E14" s="166" t="s">
        <v>91</v>
      </c>
      <c r="F14" s="163"/>
    </row>
    <row r="15" spans="1:6" s="87" customFormat="1" ht="25.5" x14ac:dyDescent="0.35">
      <c r="A15" s="157">
        <v>44098</v>
      </c>
      <c r="B15" s="162" t="s">
        <v>514</v>
      </c>
      <c r="C15" s="165" t="s">
        <v>96</v>
      </c>
      <c r="D15" s="162" t="s">
        <v>508</v>
      </c>
      <c r="E15" s="166" t="s">
        <v>95</v>
      </c>
      <c r="F15" s="163"/>
    </row>
    <row r="16" spans="1:6" s="87" customFormat="1" x14ac:dyDescent="0.35">
      <c r="A16" s="157">
        <v>44133</v>
      </c>
      <c r="B16" s="162" t="s">
        <v>263</v>
      </c>
      <c r="C16" s="165" t="s">
        <v>96</v>
      </c>
      <c r="D16" s="162" t="s">
        <v>261</v>
      </c>
      <c r="E16" s="166" t="s">
        <v>92</v>
      </c>
      <c r="F16" s="163"/>
    </row>
    <row r="17" spans="1:6" s="87" customFormat="1" ht="38.25" x14ac:dyDescent="0.35">
      <c r="A17" s="157">
        <v>44145</v>
      </c>
      <c r="B17" s="162" t="s">
        <v>520</v>
      </c>
      <c r="C17" s="165" t="s">
        <v>97</v>
      </c>
      <c r="D17" s="162" t="s">
        <v>521</v>
      </c>
      <c r="E17" s="166" t="s">
        <v>95</v>
      </c>
      <c r="F17" s="163"/>
    </row>
    <row r="18" spans="1:6" s="87" customFormat="1" ht="25.5" x14ac:dyDescent="0.35">
      <c r="A18" s="157">
        <v>44166</v>
      </c>
      <c r="B18" s="162" t="s">
        <v>517</v>
      </c>
      <c r="C18" s="165" t="s">
        <v>96</v>
      </c>
      <c r="D18" s="162" t="s">
        <v>509</v>
      </c>
      <c r="E18" s="166" t="s">
        <v>95</v>
      </c>
      <c r="F18" s="163"/>
    </row>
    <row r="19" spans="1:6" s="87" customFormat="1" ht="25.5" x14ac:dyDescent="0.35">
      <c r="A19" s="157">
        <v>44167</v>
      </c>
      <c r="B19" s="162" t="s">
        <v>515</v>
      </c>
      <c r="C19" s="165" t="s">
        <v>96</v>
      </c>
      <c r="D19" s="162" t="s">
        <v>509</v>
      </c>
      <c r="E19" s="166" t="s">
        <v>91</v>
      </c>
      <c r="F19" s="163"/>
    </row>
    <row r="20" spans="1:6" s="87" customFormat="1" x14ac:dyDescent="0.35">
      <c r="A20" s="157">
        <v>44170</v>
      </c>
      <c r="B20" s="162" t="s">
        <v>510</v>
      </c>
      <c r="C20" s="165" t="s">
        <v>97</v>
      </c>
      <c r="D20" s="162" t="s">
        <v>511</v>
      </c>
      <c r="E20" s="166" t="s">
        <v>92</v>
      </c>
      <c r="F20" s="163"/>
    </row>
    <row r="21" spans="1:6" s="87" customFormat="1" ht="25.5" x14ac:dyDescent="0.35">
      <c r="A21" s="157">
        <v>44175</v>
      </c>
      <c r="B21" s="162" t="s">
        <v>516</v>
      </c>
      <c r="C21" s="165" t="s">
        <v>97</v>
      </c>
      <c r="D21" s="162" t="s">
        <v>506</v>
      </c>
      <c r="E21" s="166" t="s">
        <v>91</v>
      </c>
      <c r="F21" s="163"/>
    </row>
    <row r="22" spans="1:6" s="87" customFormat="1" ht="25.5" x14ac:dyDescent="0.35">
      <c r="A22" s="157">
        <v>44176</v>
      </c>
      <c r="B22" s="200" t="s">
        <v>265</v>
      </c>
      <c r="C22" s="165" t="s">
        <v>97</v>
      </c>
      <c r="D22" s="162" t="s">
        <v>262</v>
      </c>
      <c r="E22" s="166" t="s">
        <v>91</v>
      </c>
      <c r="F22" s="163"/>
    </row>
    <row r="23" spans="1:6" s="87" customFormat="1" ht="25.5" x14ac:dyDescent="0.35">
      <c r="A23" s="157">
        <v>44230</v>
      </c>
      <c r="B23" s="199" t="s">
        <v>518</v>
      </c>
      <c r="C23" s="165" t="s">
        <v>96</v>
      </c>
      <c r="D23" s="162" t="s">
        <v>262</v>
      </c>
      <c r="E23" s="166" t="s">
        <v>95</v>
      </c>
      <c r="F23" s="163"/>
    </row>
    <row r="24" spans="1:6" s="87" customFormat="1" ht="25.5" x14ac:dyDescent="0.35">
      <c r="A24" s="157">
        <v>44232</v>
      </c>
      <c r="B24" s="162" t="s">
        <v>519</v>
      </c>
      <c r="C24" s="165" t="s">
        <v>97</v>
      </c>
      <c r="D24" s="162" t="s">
        <v>507</v>
      </c>
      <c r="E24" s="166" t="s">
        <v>91</v>
      </c>
      <c r="F24" s="163"/>
    </row>
    <row r="25" spans="1:6" s="87" customFormat="1" x14ac:dyDescent="0.35">
      <c r="A25" s="157">
        <v>44254</v>
      </c>
      <c r="B25" s="162" t="s">
        <v>512</v>
      </c>
      <c r="C25" s="165" t="s">
        <v>97</v>
      </c>
      <c r="D25" s="162" t="s">
        <v>511</v>
      </c>
      <c r="E25" s="166" t="s">
        <v>92</v>
      </c>
      <c r="F25" s="163"/>
    </row>
    <row r="26" spans="1:6" s="87" customFormat="1" ht="25.5" x14ac:dyDescent="0.35">
      <c r="A26" s="157">
        <v>44322</v>
      </c>
      <c r="B26" s="162" t="s">
        <v>523</v>
      </c>
      <c r="C26" s="165" t="s">
        <v>97</v>
      </c>
      <c r="D26" s="162" t="s">
        <v>524</v>
      </c>
      <c r="E26" s="166" t="s">
        <v>90</v>
      </c>
      <c r="F26" s="163"/>
    </row>
    <row r="27" spans="1:6" s="87" customFormat="1" x14ac:dyDescent="0.35">
      <c r="A27" s="157">
        <v>44328</v>
      </c>
      <c r="B27" s="162" t="s">
        <v>266</v>
      </c>
      <c r="C27" s="165" t="s">
        <v>97</v>
      </c>
      <c r="D27" s="162" t="s">
        <v>261</v>
      </c>
      <c r="E27" s="166" t="s">
        <v>92</v>
      </c>
      <c r="F27" s="163"/>
    </row>
    <row r="28" spans="1:6" s="87" customFormat="1" x14ac:dyDescent="0.35">
      <c r="A28" s="157">
        <v>44338</v>
      </c>
      <c r="B28" s="162" t="s">
        <v>513</v>
      </c>
      <c r="C28" s="165" t="s">
        <v>97</v>
      </c>
      <c r="D28" s="162" t="s">
        <v>511</v>
      </c>
      <c r="E28" s="166" t="s">
        <v>92</v>
      </c>
      <c r="F28" s="163"/>
    </row>
    <row r="29" spans="1:6" s="87" customFormat="1" ht="25.5" x14ac:dyDescent="0.35">
      <c r="A29" s="157">
        <v>44343</v>
      </c>
      <c r="B29" s="162" t="s">
        <v>522</v>
      </c>
      <c r="C29" s="165" t="s">
        <v>96</v>
      </c>
      <c r="D29" s="162" t="s">
        <v>521</v>
      </c>
      <c r="E29" s="166" t="s">
        <v>95</v>
      </c>
      <c r="F29" s="163"/>
    </row>
    <row r="30" spans="1:6" s="87" customFormat="1" ht="25.5" x14ac:dyDescent="0.35">
      <c r="A30" s="157">
        <v>44357</v>
      </c>
      <c r="B30" s="162" t="s">
        <v>267</v>
      </c>
      <c r="C30" s="165" t="s">
        <v>96</v>
      </c>
      <c r="D30" s="162" t="s">
        <v>262</v>
      </c>
      <c r="E30" s="166" t="s">
        <v>91</v>
      </c>
      <c r="F30" s="163"/>
    </row>
    <row r="31" spans="1:6" s="87" customFormat="1" x14ac:dyDescent="0.35">
      <c r="A31" s="157">
        <v>44373</v>
      </c>
      <c r="B31" s="162" t="s">
        <v>527</v>
      </c>
      <c r="C31" s="165" t="s">
        <v>96</v>
      </c>
      <c r="D31" s="162" t="s">
        <v>528</v>
      </c>
      <c r="E31" s="166" t="s">
        <v>91</v>
      </c>
      <c r="F31" s="163"/>
    </row>
    <row r="32" spans="1:6" s="87" customFormat="1" ht="25.5" x14ac:dyDescent="0.35">
      <c r="A32" s="157">
        <v>44373</v>
      </c>
      <c r="B32" s="164" t="s">
        <v>268</v>
      </c>
      <c r="C32" s="165" t="s">
        <v>97</v>
      </c>
      <c r="D32" s="164" t="s">
        <v>260</v>
      </c>
      <c r="E32" s="166" t="s">
        <v>92</v>
      </c>
      <c r="F32" s="167"/>
    </row>
    <row r="33" spans="1:7" s="87" customFormat="1" x14ac:dyDescent="0.35">
      <c r="A33" s="157"/>
      <c r="B33" s="164"/>
      <c r="C33" s="165"/>
      <c r="D33" s="164"/>
      <c r="E33" s="166"/>
      <c r="F33" s="167"/>
    </row>
    <row r="34" spans="1:7" s="87" customFormat="1" x14ac:dyDescent="0.35">
      <c r="A34" s="157"/>
      <c r="B34" s="164"/>
      <c r="C34" s="165"/>
      <c r="D34" s="164"/>
      <c r="E34" s="166"/>
      <c r="F34" s="167"/>
    </row>
    <row r="35" spans="1:7" s="87" customFormat="1" hidden="1" x14ac:dyDescent="0.35">
      <c r="A35" s="133"/>
      <c r="B35" s="138"/>
      <c r="C35" s="140"/>
      <c r="D35" s="138"/>
      <c r="E35" s="141"/>
      <c r="F35" s="139"/>
    </row>
    <row r="36" spans="1:7" ht="34.5" customHeight="1" x14ac:dyDescent="0.35">
      <c r="A36" s="152" t="s">
        <v>162</v>
      </c>
      <c r="B36" s="153" t="s">
        <v>163</v>
      </c>
      <c r="C36" s="154">
        <f>C37+C38</f>
        <v>21</v>
      </c>
      <c r="D36" s="155" t="str">
        <f>IF(SUBTOTAL(3,C11:C35)=SUBTOTAL(103,C11:C35),'Summary and sign-off'!$A$48,'Summary and sign-off'!$A$49)</f>
        <v>Check - there are no hidden rows with data</v>
      </c>
      <c r="E36" s="183" t="str">
        <f>IF('Summary and sign-off'!F60='Summary and sign-off'!F54,'Summary and sign-off'!A52,'Summary and sign-off'!A50)</f>
        <v>Check - each entry provides sufficient information</v>
      </c>
      <c r="F36" s="183"/>
      <c r="G36" s="87"/>
    </row>
    <row r="37" spans="1:7" ht="25.5" customHeight="1" x14ac:dyDescent="0.4">
      <c r="A37" s="89"/>
      <c r="B37" s="90" t="s">
        <v>96</v>
      </c>
      <c r="C37" s="91">
        <f>COUNTIF(C11:C35,'Summary and sign-off'!A45)</f>
        <v>10</v>
      </c>
      <c r="D37" s="17"/>
      <c r="E37" s="18"/>
      <c r="F37" s="19"/>
    </row>
    <row r="38" spans="1:7" ht="25.5" customHeight="1" x14ac:dyDescent="0.4">
      <c r="A38" s="89"/>
      <c r="B38" s="90" t="s">
        <v>97</v>
      </c>
      <c r="C38" s="91">
        <f>COUNTIF(C11:C35,'Summary and sign-off'!A46)</f>
        <v>11</v>
      </c>
      <c r="D38" s="17"/>
      <c r="E38" s="18"/>
      <c r="F38" s="19"/>
    </row>
    <row r="39" spans="1:7" ht="13.15" x14ac:dyDescent="0.4">
      <c r="A39" s="20"/>
      <c r="B39" s="21"/>
      <c r="C39" s="20"/>
      <c r="D39" s="22"/>
      <c r="E39" s="22"/>
      <c r="F39" s="20"/>
    </row>
    <row r="40" spans="1:7" ht="13.15" x14ac:dyDescent="0.4">
      <c r="A40" s="21" t="s">
        <v>152</v>
      </c>
      <c r="B40" s="21"/>
      <c r="C40" s="21"/>
      <c r="D40" s="21"/>
      <c r="E40" s="21"/>
      <c r="F40" s="21"/>
    </row>
    <row r="41" spans="1:7" ht="12.6" customHeight="1" x14ac:dyDescent="0.35">
      <c r="A41" s="23" t="s">
        <v>131</v>
      </c>
      <c r="B41" s="20"/>
      <c r="C41" s="20"/>
      <c r="D41" s="20"/>
      <c r="E41" s="20"/>
      <c r="F41" s="24"/>
    </row>
    <row r="42" spans="1:7" ht="13.15" x14ac:dyDescent="0.4">
      <c r="A42" s="23" t="s">
        <v>79</v>
      </c>
      <c r="B42" s="25"/>
      <c r="C42" s="26"/>
      <c r="D42" s="26"/>
      <c r="E42" s="26"/>
      <c r="F42" s="27"/>
    </row>
    <row r="43" spans="1:7" ht="13.15" x14ac:dyDescent="0.4">
      <c r="A43" s="23" t="s">
        <v>164</v>
      </c>
      <c r="B43" s="28"/>
      <c r="C43" s="28"/>
      <c r="D43" s="28"/>
      <c r="E43" s="28"/>
      <c r="F43" s="28"/>
    </row>
    <row r="44" spans="1:7" ht="12.75" customHeight="1" x14ac:dyDescent="0.35">
      <c r="A44" s="23" t="s">
        <v>165</v>
      </c>
      <c r="B44" s="20"/>
      <c r="C44" s="20"/>
      <c r="D44" s="20"/>
      <c r="E44" s="20"/>
      <c r="F44" s="20"/>
    </row>
    <row r="45" spans="1:7" ht="12.95" customHeight="1" x14ac:dyDescent="0.35">
      <c r="A45" s="29" t="s">
        <v>166</v>
      </c>
      <c r="B45" s="30"/>
      <c r="C45" s="30"/>
      <c r="D45" s="30"/>
      <c r="E45" s="30"/>
      <c r="F45" s="30"/>
    </row>
    <row r="46" spans="1:7" x14ac:dyDescent="0.35">
      <c r="A46" s="31" t="s">
        <v>167</v>
      </c>
      <c r="B46" s="32"/>
      <c r="C46" s="27"/>
      <c r="D46" s="27"/>
      <c r="E46" s="27"/>
      <c r="F46" s="27"/>
    </row>
    <row r="47" spans="1:7" ht="12.75" customHeight="1" x14ac:dyDescent="0.35">
      <c r="A47" s="31" t="s">
        <v>146</v>
      </c>
      <c r="B47" s="23"/>
      <c r="C47" s="33"/>
      <c r="D47" s="33"/>
      <c r="E47" s="33"/>
      <c r="F47" s="33"/>
    </row>
    <row r="48" spans="1:7" ht="12.75" customHeight="1" x14ac:dyDescent="0.35">
      <c r="A48" s="23"/>
      <c r="B48" s="23"/>
      <c r="C48" s="33"/>
      <c r="D48" s="33"/>
      <c r="E48" s="33"/>
      <c r="F48" s="33"/>
    </row>
    <row r="49" spans="1:6" ht="12.75" hidden="1" customHeight="1" x14ac:dyDescent="0.35">
      <c r="A49" s="23"/>
      <c r="B49" s="23"/>
      <c r="C49" s="33"/>
      <c r="D49" s="33"/>
      <c r="E49" s="33"/>
      <c r="F49" s="33"/>
    </row>
    <row r="50" spans="1:6" x14ac:dyDescent="0.35"/>
    <row r="51" spans="1:6" x14ac:dyDescent="0.35"/>
    <row r="52" spans="1:6" ht="13.15" hidden="1" x14ac:dyDescent="0.4">
      <c r="A52" s="21"/>
      <c r="B52" s="21"/>
      <c r="C52" s="21"/>
      <c r="D52" s="21"/>
      <c r="E52" s="21"/>
      <c r="F52" s="21"/>
    </row>
    <row r="53" spans="1:6" ht="13.15" hidden="1" x14ac:dyDescent="0.4">
      <c r="A53" s="21"/>
      <c r="B53" s="21"/>
      <c r="C53" s="21"/>
      <c r="D53" s="21"/>
      <c r="E53" s="21"/>
      <c r="F53" s="21"/>
    </row>
    <row r="54" spans="1:6" ht="13.15" hidden="1" x14ac:dyDescent="0.4">
      <c r="A54" s="21"/>
      <c r="B54" s="21"/>
      <c r="C54" s="21"/>
      <c r="D54" s="21"/>
      <c r="E54" s="21"/>
      <c r="F54" s="21"/>
    </row>
    <row r="55" spans="1:6" ht="13.15" hidden="1" x14ac:dyDescent="0.4">
      <c r="A55" s="21"/>
      <c r="B55" s="21"/>
      <c r="C55" s="21"/>
      <c r="D55" s="21"/>
      <c r="E55" s="21"/>
      <c r="F55" s="21"/>
    </row>
    <row r="56" spans="1:6" ht="13.15" hidden="1" x14ac:dyDescent="0.4">
      <c r="A56" s="21"/>
      <c r="B56" s="21"/>
      <c r="C56" s="21"/>
      <c r="D56" s="21"/>
      <c r="E56" s="21"/>
      <c r="F56" s="21"/>
    </row>
    <row r="57" spans="1:6" x14ac:dyDescent="0.35"/>
    <row r="58" spans="1:6" x14ac:dyDescent="0.35"/>
    <row r="59" spans="1:6" x14ac:dyDescent="0.35"/>
    <row r="60" spans="1:6" x14ac:dyDescent="0.35"/>
    <row r="61" spans="1:6" x14ac:dyDescent="0.35"/>
    <row r="62" spans="1:6" x14ac:dyDescent="0.35"/>
    <row r="63" spans="1:6" x14ac:dyDescent="0.35"/>
    <row r="64" spans="1:6" x14ac:dyDescent="0.35"/>
    <row r="65" x14ac:dyDescent="0.35"/>
    <row r="66" x14ac:dyDescent="0.35"/>
    <row r="67" x14ac:dyDescent="0.35"/>
    <row r="68" x14ac:dyDescent="0.35"/>
    <row r="69" x14ac:dyDescent="0.35"/>
    <row r="70" x14ac:dyDescent="0.35"/>
    <row r="71" x14ac:dyDescent="0.35"/>
    <row r="72" x14ac:dyDescent="0.35"/>
    <row r="73" x14ac:dyDescent="0.35"/>
    <row r="74" x14ac:dyDescent="0.35"/>
  </sheetData>
  <sheetProtection sheet="1" formatCells="0" insertRows="0" deleteRows="0"/>
  <dataConsolidate/>
  <mergeCells count="10">
    <mergeCell ref="E36:F36"/>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5 A11:A31"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32 A33 A34"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C11:C35</xm:sqref>
        </x14:dataValidation>
        <x14:dataValidation type="list" errorStyle="information" operator="greaterThan" allowBlank="1" showInputMessage="1" prompt="Provide specific $ value if possible" xr:uid="{00000000-0002-0000-0500-000003000000}">
          <x14:formula1>
            <xm:f>'Summary and sign-off'!$A$39:$A$44</xm:f>
          </x14:formula1>
          <xm:sqref>E11:E35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Hannah Sellars</cp:lastModifiedBy>
  <cp:revision/>
  <dcterms:created xsi:type="dcterms:W3CDTF">2010-10-17T20:59:02Z</dcterms:created>
  <dcterms:modified xsi:type="dcterms:W3CDTF">2021-08-23T23:52:01Z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