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S:\Executive\1. Chief Executive\0. BIGGSY\23.0 Biggsy Everything\Biggsy - Expenses\CE Expenditure Report\"/>
    </mc:Choice>
  </mc:AlternateContent>
  <xr:revisionPtr revIDLastSave="0" documentId="13_ncr:1_{EF95D2C9-C1EC-45E7-84CA-6681E1B8EBAD}" xr6:coauthVersionLast="47" xr6:coauthVersionMax="47" xr10:uidLastSave="{00000000-0000-0000-0000-000000000000}"/>
  <bookViews>
    <workbookView xWindow="3510" yWindow="-16320" windowWidth="29040" windowHeight="1584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expenses'!$A$1:$E$37</definedName>
    <definedName name="_xlnm.Print_Area" localSheetId="5">'Gifts and benefits'!$A$1:$F$47</definedName>
    <definedName name="_xlnm.Print_Area" localSheetId="0">'Guidance for agencies'!$A$1:$A$58</definedName>
    <definedName name="_xlnm.Print_Area" localSheetId="3">Hospitality!$A$1:$E$81</definedName>
    <definedName name="_xlnm.Print_Area" localSheetId="1">'Summary and sign-off'!$A$1:$F$23</definedName>
    <definedName name="_xlnm.Print_Area" localSheetId="2">Travel!$A$1:$E$145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6" i="4" l="1"/>
  <c r="C31" i="3"/>
  <c r="C74" i="2"/>
  <c r="C70" i="1"/>
  <c r="C134" i="1"/>
  <c r="C22" i="1"/>
  <c r="B6" i="13" l="1"/>
  <c r="E60" i="13"/>
  <c r="C60" i="13"/>
  <c r="C38" i="4"/>
  <c r="C37" i="4"/>
  <c r="B60" i="13" l="1"/>
  <c r="B59" i="13"/>
  <c r="D59" i="13"/>
  <c r="B58" i="13"/>
  <c r="D58" i="13"/>
  <c r="D57" i="13"/>
  <c r="B57" i="13"/>
  <c r="D56" i="13"/>
  <c r="B56" i="13"/>
  <c r="D55" i="13"/>
  <c r="B55" i="13"/>
  <c r="B2" i="4"/>
  <c r="B3" i="4"/>
  <c r="B2" i="3"/>
  <c r="B3" i="3"/>
  <c r="B2" i="2"/>
  <c r="B3" i="2"/>
  <c r="B2" i="1"/>
  <c r="B3" i="1"/>
  <c r="F58" i="13" l="1"/>
  <c r="D74" i="2" s="1"/>
  <c r="F60" i="13"/>
  <c r="E36" i="4" s="1"/>
  <c r="F59" i="13"/>
  <c r="D31" i="3" s="1"/>
  <c r="F57" i="13"/>
  <c r="D134" i="1" s="1"/>
  <c r="F56" i="13"/>
  <c r="D70" i="1" s="1"/>
  <c r="F55" i="13"/>
  <c r="D22" i="1" s="1"/>
  <c r="C13" i="13"/>
  <c r="C12" i="13"/>
  <c r="C11" i="13"/>
  <c r="C16" i="13" l="1"/>
  <c r="C17" i="13"/>
  <c r="B5" i="4" l="1"/>
  <c r="B4" i="4"/>
  <c r="B5" i="3"/>
  <c r="B4" i="3"/>
  <c r="B5" i="2"/>
  <c r="B4" i="2"/>
  <c r="B5" i="1"/>
  <c r="B4" i="1"/>
  <c r="C15" i="13" l="1"/>
  <c r="F12" i="13" l="1"/>
  <c r="C36" i="4"/>
  <c r="F11" i="13" s="1"/>
  <c r="F13" i="13" l="1"/>
  <c r="B134" i="1"/>
  <c r="B17" i="13" s="1"/>
  <c r="B70" i="1"/>
  <c r="B16" i="13" s="1"/>
  <c r="B22" i="1"/>
  <c r="B15" i="13" s="1"/>
  <c r="B31" i="3" l="1"/>
  <c r="B13" i="13" s="1"/>
  <c r="B74" i="2"/>
  <c r="B12" i="13" s="1"/>
  <c r="B11" i="13" l="1"/>
  <c r="B1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<sst xmlns="http://schemas.openxmlformats.org/spreadsheetml/2006/main" count="882" uniqueCount="433">
  <si>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</si>
  <si>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</si>
  <si>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</si>
  <si>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</si>
  <si>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</si>
  <si>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</si>
  <si>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</si>
  <si>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</si>
  <si>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</si>
  <si>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</si>
  <si>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</si>
  <si>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</si>
  <si>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</si>
  <si>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</si>
  <si>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</si>
  <si>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</si>
  <si>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</si>
  <si>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</si>
  <si>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</si>
  <si>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</si>
  <si>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</si>
  <si>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</si>
  <si>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</si>
  <si>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</si>
  <si>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</si>
  <si>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</si>
  <si>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</si>
  <si>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</si>
  <si>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</si>
  <si>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</si>
  <si>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</si>
  <si>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</si>
  <si>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</si>
  <si>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</si>
  <si>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</si>
  <si>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</si>
  <si>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</si>
  <si>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</si>
  <si>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</si>
  <si>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</si>
  <si>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</si>
  <si>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</si>
  <si>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</si>
  <si>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</si>
  <si>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</si>
  <si>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</si>
  <si>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</si>
  <si>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</si>
  <si>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</si>
  <si>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</si>
  <si>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</si>
  <si>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</si>
  <si>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</si>
  <si>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</si>
  <si>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</si>
  <si>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</si>
  <si>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</si>
  <si>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</si>
  <si>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</si>
  <si>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</si>
  <si>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</si>
  <si>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</si>
  <si>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</si>
  <si>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</si>
  <si>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</si>
  <si>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</si>
  <si>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</si>
  <si>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</si>
  <si>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</si>
  <si>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</si>
  <si>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</si>
  <si>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</si>
  <si>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</si>
  <si>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</si>
  <si>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</si>
  <si>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</si>
  <si>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</si>
  <si>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</si>
  <si>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</si>
  <si>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</si>
  <si>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</si>
  <si>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</si>
  <si>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</si>
  <si>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</si>
  <si>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</si>
  <si>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</si>
  <si>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</si>
  <si>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</si>
  <si>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</si>
  <si>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</si>
  <si>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</si>
  <si>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</si>
  <si>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</si>
  <si>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</si>
  <si>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</si>
  <si>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</si>
  <si>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</si>
  <si>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</si>
  <si>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</si>
  <si>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</si>
  <si>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</si>
  <si>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</si>
  <si>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</si>
  <si>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</si>
  <si>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</si>
  <si>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</si>
  <si>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</si>
  <si>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</si>
  <si>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</si>
  <si>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</si>
  <si>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</si>
  <si>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</si>
  <si>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</si>
  <si>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</si>
  <si>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</si>
  <si>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</si>
  <si>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</si>
  <si>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</si>
  <si>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</si>
  <si>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</si>
  <si>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</si>
  <si>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</si>
  <si>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</si>
  <si>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</si>
  <si>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</si>
  <si>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</si>
  <si>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</si>
  <si>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</si>
  <si>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</si>
  <si>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</si>
  <si>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</si>
  <si>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</si>
  <si>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</si>
  <si>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</si>
  <si>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</si>
  <si>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</si>
  <si>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</si>
  <si>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</si>
  <si>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</si>
  <si>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</si>
  <si>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</si>
  <si>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</si>
  <si>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</si>
  <si>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</si>
  <si>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</si>
  <si>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</si>
  <si>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</si>
  <si>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</si>
  <si>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</si>
  <si>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</si>
  <si>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</si>
  <si>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</si>
  <si>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</si>
  <si>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</si>
  <si>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</si>
  <si>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</si>
  <si>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</si>
  <si>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</si>
  <si>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</si>
  <si>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</si>
  <si>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</si>
  <si>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</si>
  <si>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</si>
  <si>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</si>
  <si>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</si>
  <si>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</si>
  <si>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</si>
  <si>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</si>
  <si>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</si>
  <si>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New Zealand Symphony Orchestra</t>
  </si>
  <si>
    <t>Peter Biggs</t>
  </si>
  <si>
    <t>Membership fees</t>
  </si>
  <si>
    <t>Wellington</t>
  </si>
  <si>
    <t>Annual Membership fees to the Wellington Club as agreed with NZSO Board Chair</t>
  </si>
  <si>
    <t>Book x1</t>
  </si>
  <si>
    <t>Taxi: Auckland Airport to Accommodation transfer</t>
  </si>
  <si>
    <t>Taxi x1</t>
  </si>
  <si>
    <t>Auckland</t>
  </si>
  <si>
    <t>Taxi: Accommodation to Auckland Airport transfer</t>
  </si>
  <si>
    <t>Flowers for Kuwaiti Ambassador recognising a bereavement</t>
  </si>
  <si>
    <t>Flowers x1</t>
  </si>
  <si>
    <t>Taxi: Accommodation to NZSO Foundation Board meeting and NZSO Board meeting</t>
  </si>
  <si>
    <r>
      <t xml:space="preserve">Taxi: </t>
    </r>
    <r>
      <rPr>
        <i/>
        <sz val="10"/>
        <rFont val="Arial"/>
        <family val="2"/>
      </rPr>
      <t>Power the Arts</t>
    </r>
    <r>
      <rPr>
        <sz val="10"/>
        <rFont val="Arial"/>
        <family val="2"/>
      </rPr>
      <t xml:space="preserve"> event to Accommodation</t>
    </r>
  </si>
  <si>
    <r>
      <t xml:space="preserve">Taxi: Accommodation to </t>
    </r>
    <r>
      <rPr>
        <i/>
        <sz val="10"/>
        <rFont val="Arial"/>
        <family val="2"/>
      </rPr>
      <t>Power the Arts</t>
    </r>
    <r>
      <rPr>
        <sz val="10"/>
        <rFont val="Arial"/>
        <family val="2"/>
      </rPr>
      <t xml:space="preserve"> event</t>
    </r>
  </si>
  <si>
    <r>
      <t>Taxi: Following</t>
    </r>
    <r>
      <rPr>
        <i/>
        <sz val="10"/>
        <rFont val="Arial"/>
        <family val="2"/>
      </rPr>
      <t xml:space="preserve"> Cinema Italiano</t>
    </r>
    <r>
      <rPr>
        <sz val="10"/>
        <rFont val="Arial"/>
        <family val="2"/>
      </rPr>
      <t xml:space="preserve"> Festival Launch event</t>
    </r>
  </si>
  <si>
    <t>Taxi x3</t>
  </si>
  <si>
    <t>Taxi: Staff travel coded to the CE office</t>
  </si>
  <si>
    <t>Taxi: To working dinner with NZSO Concertmaster, Senior Manager: Development and NZSO donors</t>
  </si>
  <si>
    <t>Taxi: To meeting with the Ministry for Culture &amp; Heritage</t>
  </si>
  <si>
    <t>Taxi: Following meeting with the Ministry for Culture &amp; Heritage</t>
  </si>
  <si>
    <t>Mobile phone charges</t>
  </si>
  <si>
    <t>Taxi: To meeting with NZ Opera CE</t>
  </si>
  <si>
    <t>Taxi: To in-person APOA meeting</t>
  </si>
  <si>
    <t>Taxi: To Accommodation, Ockham Awards</t>
  </si>
  <si>
    <t>Hamilton</t>
  </si>
  <si>
    <r>
      <t xml:space="preserve">Taxi: To Airport following NZSO </t>
    </r>
    <r>
      <rPr>
        <i/>
        <sz val="10"/>
        <rFont val="Arial"/>
        <family val="2"/>
      </rPr>
      <t>Four Seasons</t>
    </r>
    <r>
      <rPr>
        <sz val="10"/>
        <rFont val="Arial"/>
        <family val="2"/>
      </rPr>
      <t xml:space="preserve"> concert</t>
    </r>
  </si>
  <si>
    <t>Parking x1</t>
  </si>
  <si>
    <t>Catch-up with NZSO Board Chair following NZSO Board meeting</t>
  </si>
  <si>
    <t>Beverages x 2</t>
  </si>
  <si>
    <t>Dinner for 4</t>
  </si>
  <si>
    <t>Dinner for 2</t>
  </si>
  <si>
    <t>Flight to Wellington following the APOA meeting and APO concert. Purchased last
minute due to cancellation of Jetstar flight</t>
  </si>
  <si>
    <t>Airfares x1</t>
  </si>
  <si>
    <t>Regular Magazine Subcripton for NZSO</t>
  </si>
  <si>
    <t>Magazine Subscription</t>
  </si>
  <si>
    <t>Tickets x6</t>
  </si>
  <si>
    <t>Staff goodwill: thank you for NZSO Senior Manager: Education &amp; Outreach and Senior Manager Commercial Partnerships for Innovation Fund application work</t>
  </si>
  <si>
    <t>Dinner for 3</t>
  </si>
  <si>
    <t>Flowers for VUW staff member following a medical event</t>
  </si>
  <si>
    <t>Lunch for 6</t>
  </si>
  <si>
    <t>Dinner for 5</t>
  </si>
  <si>
    <t>Coffee for meeting with NZSO Soprano soloist</t>
  </si>
  <si>
    <t>Coffee for 2</t>
  </si>
  <si>
    <t>Cards x 6</t>
  </si>
  <si>
    <t>Christmas greeting cards for NZSO Players</t>
  </si>
  <si>
    <t>Working lunch wih NZSO Cultural Consultant</t>
  </si>
  <si>
    <t>Lunch for 2</t>
  </si>
  <si>
    <t>Wrapping paper x4</t>
  </si>
  <si>
    <t>Cards x 120</t>
  </si>
  <si>
    <t>Working lunch with NZSO sponsor</t>
  </si>
  <si>
    <t>Lunch for 4</t>
  </si>
  <si>
    <t>Working lunch for Senior Leadership Team meeting with NZSO Cultural Consutants</t>
  </si>
  <si>
    <t>Lunch for 19</t>
  </si>
  <si>
    <t>Dinner charges for Artist hosting dinner for NZSO Conductor</t>
  </si>
  <si>
    <t>Books x 30</t>
  </si>
  <si>
    <t>Coffee for 3</t>
  </si>
  <si>
    <t>Lunch for 5</t>
  </si>
  <si>
    <t>Taxi: From London Heathrow Airport for London trip - London Symphony Orchestra management meetings as approved by NZSO Board Chair</t>
  </si>
  <si>
    <t>London, United Kingdom</t>
  </si>
  <si>
    <t>Working dinner with potential NZSO Chair sponsor</t>
  </si>
  <si>
    <t>Working lunch with London Symphony Orchestra Directors</t>
  </si>
  <si>
    <t>Lunch for 3</t>
  </si>
  <si>
    <t>Taxi: To London Symphony Orchestra meetings</t>
  </si>
  <si>
    <t>Taxi: Following London Symphony Orchestra meetings</t>
  </si>
  <si>
    <t>Taxi: To London Heathrow Airport</t>
  </si>
  <si>
    <t>Supervised COVID-19 pre-departure test (required to travel)</t>
  </si>
  <si>
    <t>Test x1</t>
  </si>
  <si>
    <t>Breakfast at accommodation (x2) and hospitality for meeting with London-based Composer</t>
  </si>
  <si>
    <t xml:space="preserve">Lunch for 3 </t>
  </si>
  <si>
    <t>Accommodation following working dinner with Creative NZ as agreed by NZSO Board Chair</t>
  </si>
  <si>
    <t>Accommodation x1</t>
  </si>
  <si>
    <r>
      <t xml:space="preserve">Parking at Wellington Airport (24 hrs) for Hamilton trip to attend NZSO </t>
    </r>
    <r>
      <rPr>
        <i/>
        <sz val="10"/>
        <rFont val="Arial"/>
        <family val="2"/>
      </rPr>
      <t xml:space="preserve">Four Seasons </t>
    </r>
    <r>
      <rPr>
        <sz val="10"/>
        <rFont val="Arial"/>
        <family val="2"/>
      </rPr>
      <t>concert and NZSO member event</t>
    </r>
  </si>
  <si>
    <t>Return Flights: Wellington to Auckland (20-22 April) to attend in-person APOA meeting, Auckland Philharmonia concert and meetings with NZ Opera, NZ Music Commission and Metro Magazine</t>
  </si>
  <si>
    <r>
      <t xml:space="preserve">Return Flights: Wellington to Auckland (14-15 May) to attend NZSO </t>
    </r>
    <r>
      <rPr>
        <i/>
        <sz val="10"/>
        <rFont val="Arial"/>
        <family val="2"/>
      </rPr>
      <t>Passione</t>
    </r>
    <r>
      <rPr>
        <sz val="10"/>
        <rFont val="Arial"/>
        <family val="2"/>
      </rPr>
      <t xml:space="preserve"> concert and NZSO member event</t>
    </r>
  </si>
  <si>
    <t>Parking at Wellington Airport (24 hrs) for Auckland trip to attend and speak at the ICL Education Group Event</t>
  </si>
  <si>
    <t>Cost to change flight (as above)</t>
  </si>
  <si>
    <t>Flight change cost x1</t>
  </si>
  <si>
    <t>Uber: following dinner with NZSO sponsors</t>
  </si>
  <si>
    <t>Uber x1</t>
  </si>
  <si>
    <t>Uber: to working dinner with NZSO Conductor</t>
  </si>
  <si>
    <t>Uber: to Royal New Zealand Ballet function</t>
  </si>
  <si>
    <t>Uber: following Royal New Zealand Ballet function</t>
  </si>
  <si>
    <t>Uber: following working dinner with NZSO Concertmaster, Senior Manager: Development and NZSO donors</t>
  </si>
  <si>
    <t xml:space="preserve">Taxi x1 </t>
  </si>
  <si>
    <r>
      <t xml:space="preserve">Uber: Following NZSO </t>
    </r>
    <r>
      <rPr>
        <i/>
        <sz val="10"/>
        <rFont val="Arial"/>
        <family val="2"/>
      </rPr>
      <t xml:space="preserve">Astral Waves </t>
    </r>
    <r>
      <rPr>
        <sz val="10"/>
        <rFont val="Arial"/>
        <family val="2"/>
      </rPr>
      <t>concert at the City Gallery</t>
    </r>
  </si>
  <si>
    <t>Uber: following the Tawhiri Arts Wellington AGM</t>
  </si>
  <si>
    <t>Taxi: Following opening of the Te Papa 'Rita Angus' Exhibition Opening Dinner</t>
  </si>
  <si>
    <t>Uber: To opening of the Te Papa 'Rita Angus' Exhibition Opening Dinner</t>
  </si>
  <si>
    <t>Breakfast for a meeting with NZSO Conductor following medical incident</t>
  </si>
  <si>
    <t>Breakfast for 3</t>
  </si>
  <si>
    <t>Thank you gift to NZSO donor</t>
  </si>
  <si>
    <t>Condiment set, stainless steel chopsticks and green tea</t>
  </si>
  <si>
    <t>Taipei Economic and Cultural Office</t>
  </si>
  <si>
    <t>Event ticket x1 (Power the Arts Function - Auckland)</t>
  </si>
  <si>
    <t>The Arts Foundation Te Tumu</t>
  </si>
  <si>
    <t>Auckland Philharmonia Orchestra</t>
  </si>
  <si>
    <t>Royal New Zealand Ballet</t>
  </si>
  <si>
    <t>Glenmorangie 18YO Whiskey 700ml and chocolates</t>
  </si>
  <si>
    <t>ICL Tertiary Education Centre</t>
  </si>
  <si>
    <t>Event ticket x1 (19th Edition of the Latin American and Spain Film Festival - Wellington)</t>
  </si>
  <si>
    <t xml:space="preserve">Embassy of the Argentine Republic </t>
  </si>
  <si>
    <t>NZ Trio</t>
  </si>
  <si>
    <t>Event ticket x2 (Aotearoa New Zealand Festival of the Arts Programme Launch - Wellington)</t>
  </si>
  <si>
    <t>Aotearoa New Zealand Festival of the Arts</t>
  </si>
  <si>
    <t>Event ticket x1 (Zealandia Farewell Event for Paul Atkins - Wellington</t>
  </si>
  <si>
    <t>Zealandia</t>
  </si>
  <si>
    <t>Event ticket x2 (Stroma 20th Anniversary concert - Wellington)</t>
  </si>
  <si>
    <t>Stroma New Music Ensemble</t>
  </si>
  <si>
    <t>Event ticket x1 (Astral Waves Performance - Wellington)</t>
  </si>
  <si>
    <t>City Gallery Wellington</t>
  </si>
  <si>
    <t>Event ticket x1 (Air New Zealand Parliamentary Reception - Wellington)</t>
  </si>
  <si>
    <t>Air New Zealand</t>
  </si>
  <si>
    <t>Event ticket x2 (Hilma af Klimt Exhibition Opening - Wellington)</t>
  </si>
  <si>
    <t>WellingtonNZ</t>
  </si>
  <si>
    <t>Event ticket x1 (Rita Angus Exhibition Opening Dinner - Wellington)</t>
  </si>
  <si>
    <t>Te Papa</t>
  </si>
  <si>
    <t>Event ticket x1 (Dramatic Skies 3: Cirrus concert - Wellington)</t>
  </si>
  <si>
    <t>Event ticket x1 (Light &amp; Shade - Auckland)</t>
  </si>
  <si>
    <t>Event ticket x2 (The Firebird with Paquita - Wellington)</t>
  </si>
  <si>
    <t>Event ticket x1 (Orpheus in the Underworld - NZSM Opera - Wellington)</t>
  </si>
  <si>
    <t>Event ticket x1 (Cumulus concert - Wellington)</t>
  </si>
  <si>
    <t>New Zealand School of Music</t>
  </si>
  <si>
    <t>Event ticket x2 (100th Anniversary of Ulysses by James Joyce - Wellington)</t>
  </si>
  <si>
    <t>Embassy of Ireland</t>
  </si>
  <si>
    <t>His Excellency Mr Grzegorz Kowal, Ambassador, Embassy of the Republic of Poland</t>
  </si>
  <si>
    <t>Event ticket x1 (Te Papa Stakeholder Event - Wellington)</t>
  </si>
  <si>
    <t>Event ticket x1 (Auckland Philharmonia Orchestra concert - Auckland)</t>
  </si>
  <si>
    <t>Event ticket x1 (Robin White Exhibition Opening Event - Wellington)</t>
  </si>
  <si>
    <t>Event ticket x1 (St James Theatre Reopening Event - Wellington)</t>
  </si>
  <si>
    <t>Wellington City Council</t>
  </si>
  <si>
    <t>From Poland with Music: 100 Years of Polish Composers Abroad - Book</t>
  </si>
  <si>
    <t>Working dinner with NZSO Board member regarding NMC Consultant recruitment</t>
  </si>
  <si>
    <t>Accommodation x3</t>
  </si>
  <si>
    <t>Accommodation (x2 nights) for Auckland trip to attend in-person APOA meeting, Auckland Philharmonia concert and meetings with NZ Opera, NZ Music Commission and Metro Magazine</t>
  </si>
  <si>
    <r>
      <t xml:space="preserve">Accommodation (x1 night) for Auckland trip to attend NZSO </t>
    </r>
    <r>
      <rPr>
        <i/>
        <sz val="10"/>
        <rFont val="Arial"/>
        <family val="2"/>
      </rPr>
      <t>Passione</t>
    </r>
    <r>
      <rPr>
        <sz val="10"/>
        <rFont val="Arial"/>
        <family val="2"/>
      </rPr>
      <t xml:space="preserve"> concert and NZSO member event</t>
    </r>
  </si>
  <si>
    <r>
      <t>Return flights: Wellington to Hamilton (20-21 May) to attend NZSO</t>
    </r>
    <r>
      <rPr>
        <i/>
        <sz val="10"/>
        <rFont val="Arial"/>
        <family val="2"/>
      </rPr>
      <t xml:space="preserve"> Four Seasons </t>
    </r>
    <r>
      <rPr>
        <sz val="10"/>
        <rFont val="Arial"/>
        <family val="2"/>
      </rPr>
      <t>concert and NZSO member event</t>
    </r>
  </si>
  <si>
    <r>
      <t>Accommodation (x1 night) for Hamilton trip to attend NZSO</t>
    </r>
    <r>
      <rPr>
        <i/>
        <sz val="10"/>
        <rFont val="Arial"/>
        <family val="2"/>
      </rPr>
      <t xml:space="preserve"> Four Seasons</t>
    </r>
    <r>
      <rPr>
        <sz val="10"/>
        <rFont val="Arial"/>
        <family val="2"/>
      </rPr>
      <t xml:space="preserve"> concert and NZSO member event</t>
    </r>
  </si>
  <si>
    <t>Taxi: Airport to Accommodation</t>
  </si>
  <si>
    <t>Taxi: Accommodation to Airport</t>
  </si>
  <si>
    <t>Uber: Following working dinner with NZSO Conductor</t>
  </si>
  <si>
    <t>Uber: Following in-person APOA meeting</t>
  </si>
  <si>
    <t>Uber: To meeting with NZ Music Commission</t>
  </si>
  <si>
    <t>Uber: Following meeting with Creative New Zealand</t>
  </si>
  <si>
    <t>Mobile Phone charges for September 2021</t>
  </si>
  <si>
    <t>Mobile Phone charges for August 2021</t>
  </si>
  <si>
    <t>Mobile Phone charges for July 2021</t>
  </si>
  <si>
    <t>Lunch items for Dominion Post interview meeting (held on 1 April 2022)</t>
  </si>
  <si>
    <t>Mobile Phone charges for October 2021</t>
  </si>
  <si>
    <t>Mobile Phone charges for November 2021</t>
  </si>
  <si>
    <t>Mobile Phone charges for December 2021</t>
  </si>
  <si>
    <t>Mobile Phone charges for January 2022</t>
  </si>
  <si>
    <t>Mobile Phone charges for February 2022</t>
  </si>
  <si>
    <t>Mobile Phone charges for March 2022</t>
  </si>
  <si>
    <t>Mobile Phone charges for April 2022</t>
  </si>
  <si>
    <t>Mobile Phone charges for June 2022</t>
  </si>
  <si>
    <t>Breakfast for 2</t>
  </si>
  <si>
    <t>Working breakfast with NZSO Strategic Communications Advisor</t>
  </si>
  <si>
    <t>Working lunch with NZSO Marketing Consultant</t>
  </si>
  <si>
    <t>Parking at Wellington Airport (48 hrs) following Auckland trip to attend in-person APOA meeting, Auckland Philharmonia concert and meetings with NZ Opera, NZ Music Commission and Metro Magazine</t>
  </si>
  <si>
    <t>Return Flights: Wellington to Auckland (10-12 May) to attend Impactlab meeting, Sky NZ meeting and Ockham Awards attendance</t>
  </si>
  <si>
    <t>Parking at Wellington Airport (48 hrs) following Wellington Auckland trip (10-12 May) for Impactlab meeting, Sky NZ meeting and Ockham Awards</t>
  </si>
  <si>
    <r>
      <t>Parking at Wellington Airport (24 hrs) following Auckland trip to attend NZSO</t>
    </r>
    <r>
      <rPr>
        <i/>
        <sz val="10"/>
        <rFont val="Arial"/>
        <family val="2"/>
      </rPr>
      <t xml:space="preserve"> Passione</t>
    </r>
    <r>
      <rPr>
        <sz val="10"/>
        <rFont val="Arial"/>
        <family val="2"/>
      </rPr>
      <t xml:space="preserve"> concert and NZSO member event</t>
    </r>
  </si>
  <si>
    <t>Uber: to NZSO Board meeting with NZSO Executive Assistant and NZSO Director Orchestra Delivery</t>
  </si>
  <si>
    <t>Working dinner with APOA members following in-person meeting in Auckland</t>
  </si>
  <si>
    <t xml:space="preserve">Dinner for 1 </t>
  </si>
  <si>
    <t>Coffee for meeting with NZ Opera CE</t>
  </si>
  <si>
    <t>Lunch 4</t>
  </si>
  <si>
    <t>Staff goodwill: Post-lockdown lunch with the NZSO Auckland staff</t>
  </si>
  <si>
    <t>Annual subscription for the NZ Herald to keep up to date with news in the Arts sector</t>
  </si>
  <si>
    <t>Accommodation (x2 nights) in London to attend London Symphony Orchestra management meetings as approved by NZSO Board Chair</t>
  </si>
  <si>
    <t>Staff goodwill: Thank you cards to NZSO staff for their organisation of NZSO Player's funeral service</t>
  </si>
  <si>
    <t>Cards x 3</t>
  </si>
  <si>
    <t>Leadership Development Books for the NZSO Executive Leadership Team, Senior Leadership Team and Principal Players</t>
  </si>
  <si>
    <t>Flowers for UAE Ambassador recognising a bereavement</t>
  </si>
  <si>
    <t>Accommodation following NZSO TEEKS collaboration as agreed by NZSO Board Chair</t>
  </si>
  <si>
    <r>
      <t xml:space="preserve">Accommodation following NZSO </t>
    </r>
    <r>
      <rPr>
        <i/>
        <sz val="10"/>
        <rFont val="Arial"/>
        <family val="2"/>
      </rPr>
      <t>Matariki</t>
    </r>
    <r>
      <rPr>
        <sz val="10"/>
        <rFont val="Arial"/>
        <family val="2"/>
      </rPr>
      <t xml:space="preserve"> concert as agreed by NZSO Board Chair</t>
    </r>
  </si>
  <si>
    <t>Breakfast x1</t>
  </si>
  <si>
    <t>Breakfast: Auckland 2-4 July 2021 to attend NZSO Foundation meeting, NZSO Board meeting, Matariki Commissioning Circle Luncheon, Matariki, The Rite of
Spring, NYO Leningrad concerts and Power the Arts event</t>
  </si>
  <si>
    <t>Working dinner with NZSO Education &amp; Outreach Programme Manager during NZSO Classical Music Group event</t>
  </si>
  <si>
    <t>Canapes NZSO Conductor donor function held on 13 November 2021 for 22pax</t>
  </si>
  <si>
    <t>Canapes for 22</t>
  </si>
  <si>
    <t>Wine for 22</t>
  </si>
  <si>
    <t>Glasses x 48</t>
  </si>
  <si>
    <t>Wine charge for NZSO Conductor donor function held on 13 November 2021 for 22pax</t>
  </si>
  <si>
    <t>Glass hire for NZSO Conductor donor function held on 13 November 2021 for 22pax</t>
  </si>
  <si>
    <r>
      <t xml:space="preserve">Post-concert hosting NYO </t>
    </r>
    <r>
      <rPr>
        <i/>
        <sz val="10"/>
        <color theme="1"/>
        <rFont val="Arial"/>
        <family val="2"/>
      </rPr>
      <t xml:space="preserve">Leningrad </t>
    </r>
    <r>
      <rPr>
        <sz val="10"/>
        <color theme="1"/>
        <rFont val="Arial"/>
        <family val="2"/>
      </rPr>
      <t>RNZB Development and Weta Workshop representatives</t>
    </r>
  </si>
  <si>
    <r>
      <t xml:space="preserve">Parking at Wellington Airport (72 hrs) for Auckland trip to attend NZSO Foundation meeting, NZSO Board meeting, Matariki Commissioning Circle Luncheon, </t>
    </r>
    <r>
      <rPr>
        <i/>
        <sz val="10"/>
        <rFont val="Arial"/>
        <family val="2"/>
      </rPr>
      <t>Matariki</t>
    </r>
    <r>
      <rPr>
        <sz val="10"/>
        <rFont val="Arial"/>
        <family val="2"/>
      </rPr>
      <t xml:space="preserve">, </t>
    </r>
    <r>
      <rPr>
        <i/>
        <sz val="10"/>
        <rFont val="Arial"/>
        <family val="2"/>
      </rPr>
      <t>The Rite of Spring</t>
    </r>
    <r>
      <rPr>
        <sz val="10"/>
        <rFont val="Arial"/>
        <family val="2"/>
      </rPr>
      <t xml:space="preserve">, NYO </t>
    </r>
    <r>
      <rPr>
        <i/>
        <sz val="10"/>
        <rFont val="Arial"/>
        <family val="2"/>
      </rPr>
      <t>Leningrad</t>
    </r>
    <r>
      <rPr>
        <sz val="10"/>
        <rFont val="Arial"/>
        <family val="2"/>
      </rPr>
      <t xml:space="preserve"> concerts and Power the Arts event</t>
    </r>
  </si>
  <si>
    <t>Lunch for student film group for filming a documentary about the CE and his role as NZSO CE</t>
  </si>
  <si>
    <t>Coffee for NZSO Player IEA meeting</t>
  </si>
  <si>
    <t>Framed print of Sunday Star Times newspaper article to present to NZSO Artistic Advisor and Principal Conductor on their appointment</t>
  </si>
  <si>
    <t>Framed print x1</t>
  </si>
  <si>
    <t>Wine for 8</t>
  </si>
  <si>
    <t>NZSO Wellness Benefit Claim (belated payment Jan-June 2021)</t>
  </si>
  <si>
    <t>Gym membership fees for 6-months</t>
  </si>
  <si>
    <t>Working dinner with NZSO Senior Manager Development, Conductor and NZSO potential Conductor Circle Donors</t>
  </si>
  <si>
    <t>Mobile Phone charges for May 2022 *disclosing cost to the NZSO</t>
  </si>
  <si>
    <t>Working lunch with US Embassy Ambassador *disclosing cost to the NZSO</t>
  </si>
  <si>
    <t>Working dinner with NZSO Senior Manager Education &amp; Outreach and potential NZSO sponsors *disclosing cost to the NZSO</t>
  </si>
  <si>
    <r>
      <t xml:space="preserve">Breakfast during Hamilton trip to attend NZSO </t>
    </r>
    <r>
      <rPr>
        <i/>
        <sz val="10"/>
        <rFont val="Arial"/>
        <family val="2"/>
      </rPr>
      <t xml:space="preserve">Four Seasons </t>
    </r>
    <r>
      <rPr>
        <sz val="10"/>
        <rFont val="Arial"/>
        <family val="2"/>
      </rPr>
      <t>concert and NZSO member event</t>
    </r>
  </si>
  <si>
    <t>Accommodation (x2 nights) for Auckland trip to attend to attend Impactlab meeting, Sky NZ meeting and Ockham Awards attendance</t>
  </si>
  <si>
    <r>
      <t>Accommodation (x3 nights) Auckland trip to attend NZSO Foundation meeting, NZSO Board meeting, Matariki Commissioning Circle Luncheon, NZSO</t>
    </r>
    <r>
      <rPr>
        <i/>
        <sz val="10"/>
        <rFont val="Arial"/>
        <family val="2"/>
      </rPr>
      <t xml:space="preserve"> Matariki, The Rite of
Spring, NYO Leningrad </t>
    </r>
    <r>
      <rPr>
        <sz val="10"/>
        <rFont val="Arial"/>
        <family val="2"/>
      </rPr>
      <t>concerts and Power the Arts event</t>
    </r>
  </si>
  <si>
    <r>
      <t>Return Flights: Wellington to Auckland trip to attend NZSO Foundation meeting, NZSO Board meeting, Matariki Commissioning Circle Luncheon, NZSO</t>
    </r>
    <r>
      <rPr>
        <i/>
        <sz val="10"/>
        <rFont val="Arial"/>
        <family val="2"/>
      </rPr>
      <t xml:space="preserve"> Matariki, The Rite of
Spring, NYO Leningrad</t>
    </r>
    <r>
      <rPr>
        <sz val="10"/>
        <rFont val="Arial"/>
        <family val="2"/>
      </rPr>
      <t xml:space="preserve"> concerts and Power the Arts event</t>
    </r>
  </si>
  <si>
    <t>Taxi: To meeting with RNZB Board Chair regarding NMC funding initiative</t>
  </si>
  <si>
    <r>
      <t xml:space="preserve">Donor hosting NZSO </t>
    </r>
    <r>
      <rPr>
        <i/>
        <sz val="10"/>
        <color theme="1"/>
        <rFont val="Arial"/>
        <family val="2"/>
      </rPr>
      <t>Maestro Circle</t>
    </r>
    <r>
      <rPr>
        <sz val="10"/>
        <color theme="1"/>
        <rFont val="Arial"/>
        <family val="2"/>
      </rPr>
      <t xml:space="preserve"> Donors to discuss possible concert sponsorship</t>
    </r>
  </si>
  <si>
    <t>Working dinner with WCC representative regarding NZSO sponsorship</t>
  </si>
  <si>
    <t>Working lunch with WellingtonNZ CE regarding NZSO concert sponsorship</t>
  </si>
  <si>
    <t>Working lunch with NZSO sponsors and NZSO Principal Harp as a thank you for NZSO Principal Harp chair sponsorship</t>
  </si>
  <si>
    <t>Working dinner with NZSO recruitment candidate</t>
  </si>
  <si>
    <t>Wrapping paper for NZSO donor/sponsor gifts</t>
  </si>
  <si>
    <t>Flowers to welcome a new NZSO Foundation Trustee</t>
  </si>
  <si>
    <r>
      <t xml:space="preserve">Working lunch with new NZSO </t>
    </r>
    <r>
      <rPr>
        <i/>
        <sz val="10"/>
        <color theme="1"/>
        <rFont val="Arial"/>
        <family val="2"/>
      </rPr>
      <t>Fortissimo</t>
    </r>
    <r>
      <rPr>
        <sz val="10"/>
        <color theme="1"/>
        <rFont val="Arial"/>
        <family val="2"/>
      </rPr>
      <t xml:space="preserve"> Donor with NZSO Senior Manager Development</t>
    </r>
  </si>
  <si>
    <t>Breakfast x2, Beverages x2</t>
  </si>
  <si>
    <t>Taxi: Following working dinner with NZSO Consultants</t>
  </si>
  <si>
    <r>
      <t>Taxi: NZSO office to Dowse Gallery</t>
    </r>
    <r>
      <rPr>
        <i/>
        <sz val="10"/>
        <rFont val="Arial"/>
        <family val="2"/>
      </rPr>
      <t xml:space="preserve"> 50 years Celebration</t>
    </r>
    <r>
      <rPr>
        <sz val="10"/>
        <rFont val="Arial"/>
        <family val="2"/>
      </rPr>
      <t xml:space="preserve"> event</t>
    </r>
  </si>
  <si>
    <r>
      <t xml:space="preserve">Taxi: Following Dowse Gallery </t>
    </r>
    <r>
      <rPr>
        <i/>
        <sz val="10"/>
        <rFont val="Arial"/>
        <family val="2"/>
      </rPr>
      <t xml:space="preserve">50 years Celebration </t>
    </r>
    <r>
      <rPr>
        <sz val="10"/>
        <rFont val="Arial"/>
        <family val="2"/>
      </rPr>
      <t xml:space="preserve">event </t>
    </r>
  </si>
  <si>
    <t>Uber: to meeting with NZSO Conductor</t>
  </si>
  <si>
    <t>Uber: following meeting with NZSO Conductor</t>
  </si>
  <si>
    <t>Uber: to meeting with NZSO Conductor and NZSO Concertmaster</t>
  </si>
  <si>
    <t>Uber: following meeting with NZSO Conductor and NZSO Concertmaster</t>
  </si>
  <si>
    <t>Taxi: To meeting regarding NZSO sponsorship</t>
  </si>
  <si>
    <t>Taxi: To offsite meeting regarding NZSO Wellington College Partnership</t>
  </si>
  <si>
    <t>Taxi: To working dinner with NZSO Consultant</t>
  </si>
  <si>
    <t>Uber: to the NZSO office following hosting working dinner on 3 November (car was parked at work)</t>
  </si>
  <si>
    <t>Taxi to NZSO recruitment meeting</t>
  </si>
  <si>
    <t>Uber: To meeting with Victoria University of Wellington regarding the National Music Centre</t>
  </si>
  <si>
    <t>Uber: To dinner with visiting NZSO Conductor</t>
  </si>
  <si>
    <t>Uber: Following dinner with visiting NZSO Conductor</t>
  </si>
  <si>
    <t>Uber: To meeting with Creative New Zealand CE and Te Papa CE</t>
  </si>
  <si>
    <t>Uber: Following meeting with Read NZ CE</t>
  </si>
  <si>
    <t>Uber: To meeting with Read NZ CE</t>
  </si>
  <si>
    <r>
      <t xml:space="preserve">Uber: To NZSO </t>
    </r>
    <r>
      <rPr>
        <i/>
        <sz val="10"/>
        <rFont val="Arial"/>
        <family val="2"/>
      </rPr>
      <t>Passione</t>
    </r>
    <r>
      <rPr>
        <sz val="10"/>
        <rFont val="Arial"/>
        <family val="2"/>
      </rPr>
      <t xml:space="preserve"> concert at the Michael Fowler Centre</t>
    </r>
  </si>
  <si>
    <r>
      <t xml:space="preserve">Uber: Following meeting with NZSO </t>
    </r>
    <r>
      <rPr>
        <i/>
        <sz val="10"/>
        <rFont val="Arial"/>
        <family val="2"/>
      </rPr>
      <t>Fortissimo</t>
    </r>
    <r>
      <rPr>
        <sz val="10"/>
        <rFont val="Arial"/>
        <family val="2"/>
      </rPr>
      <t xml:space="preserve"> donor</t>
    </r>
  </si>
  <si>
    <r>
      <t xml:space="preserve">Uber: To meeting with NZSO </t>
    </r>
    <r>
      <rPr>
        <i/>
        <sz val="10"/>
        <rFont val="Arial"/>
        <family val="2"/>
      </rPr>
      <t>Fortissimo</t>
    </r>
    <r>
      <rPr>
        <sz val="10"/>
        <rFont val="Arial"/>
        <family val="2"/>
      </rPr>
      <t xml:space="preserve"> donor</t>
    </r>
  </si>
  <si>
    <t>Uber: Following NZSO Classical Music Interest Group donor event</t>
  </si>
  <si>
    <t>Taxi: To Victoria University of Wellington event for Lydia Weaver</t>
  </si>
  <si>
    <t>Uber: to meeting with Wellington City Council CE</t>
  </si>
  <si>
    <t>Uber: following meeting with Wellington City Council CE</t>
  </si>
  <si>
    <t>Working dinner with NZSO Maestro donor to discuss National Music Centre and Conductors Circle funding *disclosing cost to the NZSO</t>
  </si>
  <si>
    <t>Accommodation (x1 night) for Auckland trip to attend in-person APOA meeting and APO concert</t>
  </si>
  <si>
    <t>Return Flights: Wellington to Auckland (15-16 July) to attend in-person APOA meeting and Auckland Philharmonia Orchestra concert</t>
  </si>
  <si>
    <t>Parking at Wellington Airport (48 hrs) for Auckland trip to attend in-person APOA meeting and APO concert</t>
  </si>
  <si>
    <t>Return Flights: Wellington to Auckland (29 July same-day trip) to attend and speak at the ICL Education Group Event</t>
  </si>
  <si>
    <t>Taxi: Accommodation to Auckland Airport</t>
  </si>
  <si>
    <t>Taxi: Auckland Airport to Accommodation</t>
  </si>
  <si>
    <t>Wine cost for hosting dinner for representatives from Wellington City Council, Weta Workshop and WellingtonNZ</t>
  </si>
  <si>
    <t>Tickets for the Stroma 20th Anniversary concert for NZSO Conductor, NZSO Senior Manager Development and three NZSO donors</t>
  </si>
  <si>
    <t>Flight: Copenhagen to London to attend London Symphony Orchestra management meetings as approved by NZSO Board Chair *economy equivalent airfare</t>
  </si>
  <si>
    <t>Coffee for meeting with NZSO Principal Harp Chair Sponsors</t>
  </si>
  <si>
    <t>Working breakfast with NZSO Concertmaster</t>
  </si>
  <si>
    <t>Coffee for meeting with Royal New Zealand Ballet CE</t>
  </si>
  <si>
    <t>Director: Strategy &amp; Corporate Services</t>
  </si>
  <si>
    <t>Working dinner with NZSO Concertmaster and NZSO Director Artistic Programming, Innovation and Audience Engagement regarding artistic direction and planning *disclosing cost to the NZSO</t>
  </si>
  <si>
    <t>Coffee for meeting with NZ Festival of the Arts and NZSO Director Artistic Programming, Innovation and Audience Engagement</t>
  </si>
  <si>
    <t>Working lunch with SOUNZ CE and NZSO Director Artistic Programming, Innovation and Audience Engagement</t>
  </si>
  <si>
    <t>Working dinner with visiting conductor to discuss Music Director Emeritus ongoing role with the NZSO with NZSO Director Artistic Programming, Innovation and Audience Engagement *disclosing cost to the NZSO</t>
  </si>
  <si>
    <t>Working dinner with NZSO Consultant and NZSO Director Artistic Programming, Innovation and Audience Engagement</t>
  </si>
  <si>
    <t>Working dinner with NZSO Consultant, NZSO Foundation Trustee and NZSO Director Artistic Programming, Innovation and Audience Engagement regarding composer project</t>
  </si>
  <si>
    <t>Working lunch with visiting APOA members (Christchurch Symphony Orchestra CE and Orchestra Wellington CE) and NZSO Director Artistic Programming, Innovation and Audience Engagement</t>
  </si>
  <si>
    <t>Working dinner with NZSO consultants regarding late night parking changes Wellington region</t>
  </si>
  <si>
    <t>Working lunch with Creative New Zealand CE, Senior Manager and NZSO Director Artistic Programming, Innovation and Audience Engagement</t>
  </si>
  <si>
    <r>
      <t>NZSO Artist Hosting for visiting NZSO</t>
    </r>
    <r>
      <rPr>
        <i/>
        <sz val="10"/>
        <color theme="1"/>
        <rFont val="Arial"/>
        <family val="2"/>
      </rPr>
      <t xml:space="preserve"> Passione</t>
    </r>
    <r>
      <rPr>
        <sz val="10"/>
        <color theme="1"/>
        <rFont val="Arial"/>
        <family val="2"/>
      </rPr>
      <t xml:space="preserve"> concert Soloist with NZSO Conductor, NZSO Concertmaster and NZSO Director Artistic Programming, Innovation and Audience Engagement *disclosing cost to the NZSO</t>
    </r>
  </si>
  <si>
    <t>Uber: to working dinner with NZSO Conductor and NZSO Director Artistic Programming, Innovation and Audience Engagement</t>
  </si>
  <si>
    <t>Uber: following working dinner with NZSO Conductor and NZSO Director Artistic Programming, Innovation and Audience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</si>
</sst>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i/>
      <sz val="10"/>
      <name val="Arial"/>
      <family val="2"/>
    </font>
    <font>
      <sz val="8"/>
      <name val="Arial"/>
      <family val="2"/>
    </font>
    <font>
      <b/>
      <sz val="11"/>
      <color rgb="FF000000"/>
      <name val="Calibri"/>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FFFFFF"/>
        <bgColor rgb="FF000000"/>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D0D7E5"/>
      </left>
      <right style="thin">
        <color rgb="FFD0D7E5"/>
      </right>
      <top style="thin">
        <color rgb="FFD0D7E5"/>
      </top>
      <bottom style="thin">
        <color rgb="FFD0D7E5"/>
      </bottom>
      <diagonal/>
    </border>
  </borders>
  <cellStyleXfs count="6">
    <xf numFmtId="0" fontId="0" fillId="0" borderId="0"/>
    <xf numFmtId="0" fontId="10" fillId="0" borderId="0" applyNumberFormat="0" applyFill="0" applyBorder="0" applyAlignment="0" applyProtection="0"/>
    <xf numFmtId="165" fontId="23" fillId="0" borderId="0" applyFont="0" applyFill="0" applyBorder="0" applyAlignment="0" applyProtection="0"/>
    <xf numFmtId="0" fontId="15" fillId="0" borderId="0"/>
    <xf numFmtId="0" fontId="39" fillId="12" borderId="11" applyAlignment="0"/>
    <xf numFmtId="40" fontId="39" fillId="12" borderId="11"/>
  </cellStyleXfs>
  <cellXfs count="157">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35" fillId="3" borderId="0" xfId="0" applyFont="1" applyFill="1" applyAlignment="1">
      <alignment horizontal="center" vertical="center" wrapText="1"/>
    </xf>
    <xf numFmtId="0" fontId="15" fillId="11" borderId="4" xfId="0" applyFont="1" applyFill="1" applyBorder="1" applyAlignment="1" applyProtection="1">
      <alignment horizontal="center" vertical="center" wrapText="1"/>
      <protection locked="0"/>
    </xf>
    <xf numFmtId="164" fontId="15" fillId="11" borderId="4" xfId="0" applyNumberFormat="1" applyFont="1" applyFill="1" applyBorder="1" applyAlignment="1" applyProtection="1">
      <alignment horizontal="center" vertical="center" wrapText="1"/>
      <protection locked="0"/>
    </xf>
    <xf numFmtId="0" fontId="20" fillId="3" borderId="0" xfId="0" applyFont="1" applyFill="1" applyAlignment="1">
      <alignment horizontal="center" vertical="center" wrapText="1"/>
    </xf>
    <xf numFmtId="0" fontId="15" fillId="10" borderId="4" xfId="0" applyFont="1" applyFill="1" applyBorder="1" applyAlignment="1" applyProtection="1">
      <alignment horizontal="center" vertical="center" wrapText="1"/>
      <protection locked="0"/>
    </xf>
    <xf numFmtId="0" fontId="0" fillId="0" borderId="0" xfId="0"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164" fontId="15" fillId="10" borderId="4" xfId="0" applyNumberFormat="1" applyFont="1" applyFill="1" applyBorder="1" applyAlignment="1" applyProtection="1">
      <alignment horizontal="center" vertical="center" wrapText="1"/>
      <protection locked="0"/>
    </xf>
    <xf numFmtId="166" fontId="25" fillId="0" borderId="0" xfId="0" applyNumberFormat="1" applyFont="1" applyAlignment="1">
      <alignment horizontal="center" vertical="center" wrapText="1"/>
    </xf>
    <xf numFmtId="0" fontId="1" fillId="0" borderId="0" xfId="0" applyFont="1" applyAlignment="1">
      <alignment horizontal="center" wrapText="1"/>
    </xf>
    <xf numFmtId="0" fontId="0" fillId="11" borderId="0" xfId="0" applyFill="1" applyProtection="1">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35" fillId="3" borderId="0" xfId="0" applyFont="1" applyFill="1" applyAlignment="1">
      <alignment horizontal="center" vertical="center" wrapText="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6">
    <cellStyle name="Currency" xfId="2" builtinId="4"/>
    <cellStyle name="Hyperlink" xfId="1" builtinId="8"/>
    <cellStyle name="Normal" xfId="0" builtinId="0"/>
    <cellStyle name="Normal 3" xfId="3" xr:uid="{645C35A9-0CA4-4F83-99CF-0C9CBC9EB299}"/>
    <cellStyle name="Style 1 2" xfId="4" xr:uid="{21AFE140-B9FD-4952-9F5B-A198A6D78D31}"/>
    <cellStyle name="Style 4 2" xfId="5" xr:uid="{28868003-A9FE-437E-8328-ABA403C258B1}"/>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00FF00"/>
      <color rgb="FFCCFF66"/>
      <color rgb="FFFF9900"/>
      <color rgb="FF99FF99"/>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zoomScaleNormal="100" workbookViewId="0">
      <selection activeCell="A41" sqref="A41"/>
    </sheetView>
  </sheetViews>
  <sheetFormatPr defaultColWidth="0" defaultRowHeight="13.5" zeroHeight="1" x14ac:dyDescent="0.35"/>
  <cols>
    <col min="1" max="1" width="219.265625" style="40" customWidth="1"/>
    <col min="2" max="2" width="33.265625" style="39" customWidth="1"/>
    <col min="3" max="16384" width="8.73046875" hidden="1"/>
  </cols>
  <sheetData>
    <row r="1" spans="1:2" ht="23.25" customHeight="1" x14ac:dyDescent="0.35">
      <c r="A1" s="38" t="s">
        <v>0</v>
      </c>
    </row>
    <row r="2" spans="1:2" ht="33" customHeight="1" x14ac:dyDescent="0.35">
      <c r="A2" s="94" t="s">
        <v>1</v>
      </c>
    </row>
    <row r="3" spans="1:2" ht="17.25" customHeight="1" x14ac:dyDescent="0.35"/>
    <row r="4" spans="1:2" ht="23.25" customHeight="1" x14ac:dyDescent="0.35">
      <c r="A4" s="116" t="s">
        <v>2</v>
      </c>
    </row>
    <row r="5" spans="1:2" ht="17.25" customHeight="1" x14ac:dyDescent="0.35"/>
    <row r="6" spans="1:2" ht="23.25" customHeight="1" x14ac:dyDescent="0.35">
      <c r="A6" s="41" t="s">
        <v>3</v>
      </c>
    </row>
    <row r="7" spans="1:2" ht="17.25" customHeight="1" x14ac:dyDescent="0.35">
      <c r="A7" s="42" t="s">
        <v>4</v>
      </c>
    </row>
    <row r="8" spans="1:2" ht="17.25" customHeight="1" x14ac:dyDescent="0.35">
      <c r="A8" s="42" t="s">
        <v>5</v>
      </c>
    </row>
    <row r="9" spans="1:2" ht="17.25" customHeight="1" x14ac:dyDescent="0.35">
      <c r="A9" s="42"/>
    </row>
    <row r="10" spans="1:2" ht="23.25" customHeight="1" x14ac:dyDescent="0.35">
      <c r="A10" s="41" t="s">
        <v>6</v>
      </c>
      <c r="B10" s="69" t="s">
        <v>7</v>
      </c>
    </row>
    <row r="11" spans="1:2" ht="17.25" customHeight="1" x14ac:dyDescent="0.35">
      <c r="A11" s="43" t="s">
        <v>8</v>
      </c>
    </row>
    <row r="12" spans="1:2" ht="17.25" customHeight="1" x14ac:dyDescent="0.35">
      <c r="A12" s="42" t="s">
        <v>9</v>
      </c>
    </row>
    <row r="13" spans="1:2" ht="17.25" customHeight="1" x14ac:dyDescent="0.35">
      <c r="A13" s="42" t="s">
        <v>10</v>
      </c>
    </row>
    <row r="14" spans="1:2" ht="17.25" customHeight="1" x14ac:dyDescent="0.35">
      <c r="A14" s="44" t="s">
        <v>11</v>
      </c>
    </row>
    <row r="15" spans="1:2" ht="17.25" customHeight="1" x14ac:dyDescent="0.35">
      <c r="A15" s="42" t="s">
        <v>12</v>
      </c>
    </row>
    <row r="16" spans="1:2" ht="17.25" customHeight="1" x14ac:dyDescent="0.35">
      <c r="A16" s="42"/>
    </row>
    <row r="17" spans="1:1" ht="23.25" customHeight="1" x14ac:dyDescent="0.35">
      <c r="A17" s="41" t="s">
        <v>13</v>
      </c>
    </row>
    <row r="18" spans="1:1" ht="17.25" customHeight="1" x14ac:dyDescent="0.35">
      <c r="A18" s="44" t="s">
        <v>14</v>
      </c>
    </row>
    <row r="19" spans="1:1" ht="17.25" customHeight="1" x14ac:dyDescent="0.35">
      <c r="A19" s="44" t="s">
        <v>15</v>
      </c>
    </row>
    <row r="20" spans="1:1" ht="17.25" customHeight="1" x14ac:dyDescent="0.35">
      <c r="A20" s="65" t="s">
        <v>16</v>
      </c>
    </row>
    <row r="21" spans="1:1" ht="17.25" customHeight="1" x14ac:dyDescent="0.35">
      <c r="A21" s="45"/>
    </row>
    <row r="22" spans="1:1" ht="23.25" customHeight="1" x14ac:dyDescent="0.35">
      <c r="A22" s="41" t="s">
        <v>17</v>
      </c>
    </row>
    <row r="23" spans="1:1" ht="17.25" customHeight="1" x14ac:dyDescent="0.35">
      <c r="A23" s="45" t="s">
        <v>18</v>
      </c>
    </row>
    <row r="24" spans="1:1" ht="17.25" customHeight="1" x14ac:dyDescent="0.35">
      <c r="A24" s="45"/>
    </row>
    <row r="25" spans="1:1" ht="23.25" customHeight="1" x14ac:dyDescent="0.35">
      <c r="A25" s="41" t="s">
        <v>19</v>
      </c>
    </row>
    <row r="26" spans="1:1" ht="17.25" customHeight="1" x14ac:dyDescent="0.35">
      <c r="A26" s="46" t="s">
        <v>20</v>
      </c>
    </row>
    <row r="27" spans="1:1" ht="32.25" customHeight="1" x14ac:dyDescent="0.35">
      <c r="A27" s="44" t="s">
        <v>21</v>
      </c>
    </row>
    <row r="28" spans="1:1" ht="17.25" customHeight="1" x14ac:dyDescent="0.35">
      <c r="A28" s="46" t="s">
        <v>22</v>
      </c>
    </row>
    <row r="29" spans="1:1" ht="32.25" customHeight="1" x14ac:dyDescent="0.35">
      <c r="A29" s="44" t="s">
        <v>23</v>
      </c>
    </row>
    <row r="30" spans="1:1" ht="17.25" customHeight="1" x14ac:dyDescent="0.35">
      <c r="A30" s="46" t="s">
        <v>24</v>
      </c>
    </row>
    <row r="31" spans="1:1" ht="17.25" customHeight="1" x14ac:dyDescent="0.35">
      <c r="A31" s="44" t="s">
        <v>25</v>
      </c>
    </row>
    <row r="32" spans="1:1" ht="17.25" customHeight="1" x14ac:dyDescent="0.35">
      <c r="A32" s="46" t="s">
        <v>26</v>
      </c>
    </row>
    <row r="33" spans="1:1" ht="32.25" customHeight="1" x14ac:dyDescent="0.35">
      <c r="A33" s="44" t="s">
        <v>27</v>
      </c>
    </row>
    <row r="34" spans="1:1" ht="32.25" customHeight="1" x14ac:dyDescent="0.35">
      <c r="A34" s="43" t="s">
        <v>28</v>
      </c>
    </row>
    <row r="35" spans="1:1" ht="17.25" customHeight="1" x14ac:dyDescent="0.35">
      <c r="A35" s="46" t="s">
        <v>29</v>
      </c>
    </row>
    <row r="36" spans="1:1" ht="32.25" customHeight="1" x14ac:dyDescent="0.35">
      <c r="A36" s="44" t="s">
        <v>30</v>
      </c>
    </row>
    <row r="37" spans="1:1" ht="32.25" customHeight="1" x14ac:dyDescent="0.35">
      <c r="A37" s="44" t="s">
        <v>31</v>
      </c>
    </row>
    <row r="38" spans="1:1" ht="32.25" customHeight="1" x14ac:dyDescent="0.35">
      <c r="A38" s="44" t="s">
        <v>32</v>
      </c>
    </row>
    <row r="39" spans="1:1" ht="17.25" customHeight="1" x14ac:dyDescent="0.35">
      <c r="A39" s="43"/>
    </row>
    <row r="40" spans="1:1" ht="22.5" customHeight="1" x14ac:dyDescent="0.35">
      <c r="A40" s="41" t="s">
        <v>33</v>
      </c>
    </row>
    <row r="41" spans="1:1" ht="17.25" customHeight="1" x14ac:dyDescent="0.35">
      <c r="A41" s="50" t="s">
        <v>34</v>
      </c>
    </row>
    <row r="42" spans="1:1" ht="17.25" customHeight="1" x14ac:dyDescent="0.35">
      <c r="A42" s="47" t="s">
        <v>35</v>
      </c>
    </row>
    <row r="43" spans="1:1" ht="17.25" customHeight="1" x14ac:dyDescent="0.35">
      <c r="A43" s="45" t="s">
        <v>36</v>
      </c>
    </row>
    <row r="44" spans="1:1" ht="32.25" customHeight="1" x14ac:dyDescent="0.35">
      <c r="A44" s="45" t="s">
        <v>37</v>
      </c>
    </row>
    <row r="45" spans="1:1" ht="32.25" customHeight="1" x14ac:dyDescent="0.35">
      <c r="A45" s="45" t="s">
        <v>38</v>
      </c>
    </row>
    <row r="46" spans="1:1" ht="17.25" customHeight="1" x14ac:dyDescent="0.35">
      <c r="A46" s="48" t="s">
        <v>39</v>
      </c>
    </row>
    <row r="47" spans="1:1" ht="32.25" customHeight="1" x14ac:dyDescent="0.35">
      <c r="A47" s="44" t="s">
        <v>40</v>
      </c>
    </row>
    <row r="48" spans="1:1" ht="32.25" customHeight="1" x14ac:dyDescent="0.35">
      <c r="A48" s="44" t="s">
        <v>41</v>
      </c>
    </row>
    <row r="49" spans="1:1" ht="32.25" customHeight="1" x14ac:dyDescent="0.35">
      <c r="A49" s="45" t="s">
        <v>42</v>
      </c>
    </row>
    <row r="50" spans="1:1" ht="17.25" customHeight="1" x14ac:dyDescent="0.35">
      <c r="A50" s="45" t="s">
        <v>43</v>
      </c>
    </row>
    <row r="51" spans="1:1" ht="17.25" customHeight="1" x14ac:dyDescent="0.35">
      <c r="A51" s="45" t="s">
        <v>44</v>
      </c>
    </row>
    <row r="52" spans="1:1" ht="17.25" customHeight="1" x14ac:dyDescent="0.35">
      <c r="A52" s="45"/>
    </row>
    <row r="53" spans="1:1" ht="22.5" customHeight="1" x14ac:dyDescent="0.35">
      <c r="A53" s="41" t="s">
        <v>45</v>
      </c>
    </row>
    <row r="54" spans="1:1" ht="32.25" customHeight="1" x14ac:dyDescent="0.35">
      <c r="A54" s="102" t="s">
        <v>46</v>
      </c>
    </row>
    <row r="55" spans="1:1" ht="17.25" customHeight="1" x14ac:dyDescent="0.35">
      <c r="A55" s="49" t="s">
        <v>47</v>
      </c>
    </row>
    <row r="56" spans="1:1" ht="17.25" customHeight="1" x14ac:dyDescent="0.35">
      <c r="A56" s="50" t="s">
        <v>48</v>
      </c>
    </row>
    <row r="57" spans="1:1" ht="17.25" customHeight="1" x14ac:dyDescent="0.35">
      <c r="A57" s="65" t="s">
        <v>49</v>
      </c>
    </row>
    <row r="58" spans="1:1" ht="17.25" customHeight="1" x14ac:dyDescent="0.35">
      <c r="A58" s="51" t="s">
        <v>50</v>
      </c>
    </row>
    <row r="59" spans="1:1" x14ac:dyDescent="0.35"/>
    <row r="61" spans="1:1" hidden="1" x14ac:dyDescent="0.35">
      <c r="A61" s="52"/>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18" sqref="B18"/>
    </sheetView>
  </sheetViews>
  <sheetFormatPr defaultColWidth="0" defaultRowHeight="12.75" zeroHeight="1" x14ac:dyDescent="0.35"/>
  <cols>
    <col min="1" max="1" width="35.73046875" customWidth="1"/>
    <col min="2" max="2" width="21.59765625" customWidth="1"/>
    <col min="3" max="3" width="33.59765625" customWidth="1"/>
    <col min="4" max="4" width="4.3984375" customWidth="1"/>
    <col min="5" max="5" width="29" customWidth="1"/>
    <col min="6" max="6" width="19" customWidth="1"/>
    <col min="7" max="7" width="42" customWidth="1"/>
    <col min="8" max="11" width="9.1328125" hidden="1" customWidth="1"/>
    <col min="12" max="16384" width="9.1328125" hidden="1"/>
  </cols>
  <sheetData>
    <row r="1" spans="1:11" ht="26.25" customHeight="1" x14ac:dyDescent="0.35">
      <c r="A1" s="140" t="s">
        <v>51</v>
      </c>
      <c r="B1" s="140"/>
      <c r="C1" s="140"/>
      <c r="D1" s="140"/>
      <c r="E1" s="140"/>
      <c r="F1" s="140"/>
      <c r="G1" s="16"/>
      <c r="H1" s="16"/>
      <c r="I1" s="16"/>
      <c r="J1" s="16"/>
      <c r="K1" s="16"/>
    </row>
    <row r="2" spans="1:11" ht="21" customHeight="1" x14ac:dyDescent="0.35">
      <c r="A2" s="3" t="s">
        <v>52</v>
      </c>
      <c r="B2" s="141" t="s">
        <v>169</v>
      </c>
      <c r="C2" s="141"/>
      <c r="D2" s="141"/>
      <c r="E2" s="141"/>
      <c r="F2" s="141"/>
      <c r="G2" s="16"/>
      <c r="H2" s="16"/>
      <c r="I2" s="16"/>
      <c r="J2" s="16"/>
      <c r="K2" s="16"/>
    </row>
    <row r="3" spans="1:11" ht="21" customHeight="1" x14ac:dyDescent="0.35">
      <c r="A3" s="3" t="s">
        <v>53</v>
      </c>
      <c r="B3" s="141" t="s">
        <v>170</v>
      </c>
      <c r="C3" s="141"/>
      <c r="D3" s="141"/>
      <c r="E3" s="141"/>
      <c r="F3" s="141"/>
      <c r="G3" s="16"/>
      <c r="H3" s="16"/>
      <c r="I3" s="16"/>
      <c r="J3" s="16"/>
      <c r="K3" s="16"/>
    </row>
    <row r="4" spans="1:11" ht="21" customHeight="1" x14ac:dyDescent="0.35">
      <c r="A4" s="3" t="s">
        <v>54</v>
      </c>
      <c r="B4" s="142">
        <v>44378</v>
      </c>
      <c r="C4" s="142"/>
      <c r="D4" s="142"/>
      <c r="E4" s="142"/>
      <c r="F4" s="142"/>
      <c r="G4" s="16"/>
      <c r="H4" s="16"/>
      <c r="I4" s="16"/>
      <c r="J4" s="16"/>
      <c r="K4" s="16"/>
    </row>
    <row r="5" spans="1:11" ht="21" customHeight="1" x14ac:dyDescent="0.35">
      <c r="A5" s="3" t="s">
        <v>55</v>
      </c>
      <c r="B5" s="142">
        <v>44742</v>
      </c>
      <c r="C5" s="142"/>
      <c r="D5" s="142"/>
      <c r="E5" s="142"/>
      <c r="F5" s="142"/>
      <c r="G5" s="16"/>
      <c r="H5" s="16"/>
      <c r="I5" s="16"/>
      <c r="J5" s="16"/>
      <c r="K5" s="16"/>
    </row>
    <row r="6" spans="1:11" ht="21" customHeight="1" x14ac:dyDescent="0.35">
      <c r="A6" s="3" t="s">
        <v>56</v>
      </c>
      <c r="B6" s="139" t="str">
        <f>IF(AND(Travel!B7&lt;&gt;A30,Hospitality!B7&lt;&gt;A30,'All other expenses'!B7&lt;&gt;A30,'Gifts and benefits'!B7&lt;&gt;A30),A31,IF(AND(Travel!B7=A30,Hospitality!B7=A30,'All other expenses'!B7=A30,'Gifts and benefits'!B7=A30),A33,A32))</f>
        <v>Data and totals checked on all sheets</v>
      </c>
      <c r="C6" s="139"/>
      <c r="D6" s="139"/>
      <c r="E6" s="139"/>
      <c r="F6" s="139"/>
      <c r="G6" s="22"/>
      <c r="H6" s="16"/>
      <c r="I6" s="16"/>
      <c r="J6" s="16"/>
      <c r="K6" s="16"/>
    </row>
    <row r="7" spans="1:11" ht="21" customHeight="1" x14ac:dyDescent="0.35">
      <c r="A7" s="3" t="s">
        <v>57</v>
      </c>
      <c r="B7" s="138" t="s">
        <v>58</v>
      </c>
      <c r="C7" s="138"/>
      <c r="D7" s="138"/>
      <c r="E7" s="138"/>
      <c r="F7" s="138"/>
      <c r="G7" s="22"/>
      <c r="H7" s="16"/>
      <c r="I7" s="16"/>
      <c r="J7" s="16"/>
      <c r="K7" s="16"/>
    </row>
    <row r="8" spans="1:11" ht="21" customHeight="1" x14ac:dyDescent="0.35">
      <c r="A8" s="3" t="s">
        <v>59</v>
      </c>
      <c r="B8" s="138" t="s">
        <v>420</v>
      </c>
      <c r="C8" s="138"/>
      <c r="D8" s="138"/>
      <c r="E8" s="138"/>
      <c r="F8" s="138"/>
      <c r="G8" s="22"/>
      <c r="H8" s="16"/>
      <c r="I8" s="16"/>
      <c r="J8" s="16"/>
      <c r="K8" s="16"/>
    </row>
    <row r="9" spans="1:11" ht="66.75" customHeight="1" x14ac:dyDescent="0.35">
      <c r="A9" s="137" t="s">
        <v>60</v>
      </c>
      <c r="B9" s="137"/>
      <c r="C9" s="137"/>
      <c r="D9" s="137"/>
      <c r="E9" s="137"/>
      <c r="F9" s="137"/>
      <c r="G9" s="22"/>
      <c r="H9" s="16"/>
      <c r="I9" s="16"/>
      <c r="J9" s="16"/>
      <c r="K9" s="16"/>
    </row>
    <row r="10" spans="1:11" s="93" customFormat="1" ht="36" customHeight="1" x14ac:dyDescent="0.4">
      <c r="A10" s="87" t="s">
        <v>61</v>
      </c>
      <c r="B10" s="88" t="s">
        <v>62</v>
      </c>
      <c r="C10" s="88" t="s">
        <v>63</v>
      </c>
      <c r="D10" s="89"/>
      <c r="E10" s="90" t="s">
        <v>29</v>
      </c>
      <c r="F10" s="91" t="s">
        <v>64</v>
      </c>
      <c r="G10" s="92"/>
      <c r="H10" s="92"/>
      <c r="I10" s="92"/>
      <c r="J10" s="92"/>
      <c r="K10" s="92"/>
    </row>
    <row r="11" spans="1:11" ht="27.75" customHeight="1" x14ac:dyDescent="0.4">
      <c r="A11" s="8" t="s">
        <v>65</v>
      </c>
      <c r="B11" s="59">
        <f>B15+B16+B17</f>
        <v>10788.18</v>
      </c>
      <c r="C11" s="66" t="str">
        <f>IF(Travel!B6="",A34,Travel!B6)</f>
        <v>Figures include GST (where applicable)</v>
      </c>
      <c r="D11" s="6"/>
      <c r="E11" s="8" t="s">
        <v>66</v>
      </c>
      <c r="F11" s="32">
        <f>'Gifts and benefits'!C36</f>
        <v>23</v>
      </c>
      <c r="G11" s="28"/>
      <c r="H11" s="28"/>
      <c r="I11" s="28"/>
      <c r="J11" s="28"/>
      <c r="K11" s="28"/>
    </row>
    <row r="12" spans="1:11" ht="27.75" customHeight="1" x14ac:dyDescent="0.4">
      <c r="A12" s="8" t="s">
        <v>24</v>
      </c>
      <c r="B12" s="59">
        <f>Hospitality!B74</f>
        <v>12005.070000000002</v>
      </c>
      <c r="C12" s="66" t="str">
        <f>IF(Hospitality!B6="",A34,Hospitality!B6)</f>
        <v>Figures include GST (where applicable)</v>
      </c>
      <c r="D12" s="6"/>
      <c r="E12" s="8" t="s">
        <v>67</v>
      </c>
      <c r="F12" s="32">
        <f>'Gifts and benefits'!C37</f>
        <v>16</v>
      </c>
      <c r="G12" s="28"/>
      <c r="H12" s="28"/>
      <c r="I12" s="28"/>
      <c r="J12" s="28"/>
      <c r="K12" s="28"/>
    </row>
    <row r="13" spans="1:11" ht="27.75" customHeight="1" x14ac:dyDescent="0.35">
      <c r="A13" s="8" t="s">
        <v>68</v>
      </c>
      <c r="B13" s="59">
        <f>'All other expenses'!B31</f>
        <v>3092.17</v>
      </c>
      <c r="C13" s="66" t="str">
        <f>IF('All other expenses'!B6="",A34,'All other expenses'!B6)</f>
        <v>Figures include GST (where applicable)</v>
      </c>
      <c r="D13" s="6"/>
      <c r="E13" s="8" t="s">
        <v>69</v>
      </c>
      <c r="F13" s="32">
        <f>'Gifts and benefits'!C38</f>
        <v>7</v>
      </c>
      <c r="G13" s="16"/>
      <c r="H13" s="16"/>
      <c r="I13" s="16"/>
      <c r="J13" s="16"/>
      <c r="K13" s="16"/>
    </row>
    <row r="14" spans="1:11" ht="12.75" customHeight="1" x14ac:dyDescent="0.35">
      <c r="A14" s="7"/>
      <c r="B14" s="60"/>
      <c r="C14" s="67"/>
      <c r="D14" s="33"/>
      <c r="E14" s="6"/>
      <c r="F14" s="34"/>
      <c r="G14" s="16"/>
      <c r="H14" s="16"/>
      <c r="I14" s="16"/>
      <c r="J14" s="16"/>
      <c r="K14" s="16"/>
    </row>
    <row r="15" spans="1:11" ht="27.75" customHeight="1" x14ac:dyDescent="0.35">
      <c r="A15" s="9" t="s">
        <v>70</v>
      </c>
      <c r="B15" s="61">
        <f>Travel!B22</f>
        <v>1487.4999999999998</v>
      </c>
      <c r="C15" s="68" t="str">
        <f>C11</f>
        <v>Figures include GST (where applicable)</v>
      </c>
      <c r="D15" s="6"/>
      <c r="E15" s="6"/>
      <c r="F15" s="34"/>
      <c r="G15" s="16"/>
      <c r="H15" s="16"/>
      <c r="I15" s="16"/>
      <c r="J15" s="16"/>
      <c r="K15" s="16"/>
    </row>
    <row r="16" spans="1:11" ht="27.75" customHeight="1" x14ac:dyDescent="0.35">
      <c r="A16" s="9" t="s">
        <v>71</v>
      </c>
      <c r="B16" s="61">
        <f>Travel!B70</f>
        <v>7743.57</v>
      </c>
      <c r="C16" s="68" t="str">
        <f>C11</f>
        <v>Figures include GST (where applicable)</v>
      </c>
      <c r="D16" s="35"/>
      <c r="E16" s="6"/>
      <c r="F16" s="36"/>
      <c r="G16" s="16"/>
      <c r="H16" s="16"/>
      <c r="I16" s="16"/>
      <c r="J16" s="16"/>
      <c r="K16" s="16"/>
    </row>
    <row r="17" spans="1:11" ht="27.75" customHeight="1" x14ac:dyDescent="0.35">
      <c r="A17" s="9" t="s">
        <v>72</v>
      </c>
      <c r="B17" s="61">
        <f>Travel!B134</f>
        <v>1557.1099999999997</v>
      </c>
      <c r="C17" s="68" t="str">
        <f>C11</f>
        <v>Figures include GST (where applicable)</v>
      </c>
      <c r="D17" s="6"/>
      <c r="E17" s="6"/>
      <c r="F17" s="36"/>
      <c r="G17" s="16"/>
      <c r="H17" s="16"/>
      <c r="I17" s="16"/>
      <c r="J17" s="16"/>
      <c r="K17" s="16"/>
    </row>
    <row r="18" spans="1:11" ht="27.75" customHeight="1" x14ac:dyDescent="0.4">
      <c r="A18" s="16"/>
      <c r="B18" s="18"/>
      <c r="C18" s="16"/>
      <c r="D18" s="5"/>
      <c r="E18" s="5"/>
      <c r="F18" s="27"/>
      <c r="G18" s="16"/>
      <c r="H18" s="16"/>
      <c r="I18" s="16"/>
      <c r="J18" s="16"/>
      <c r="K18" s="16"/>
    </row>
    <row r="19" spans="1:11" ht="13.15" x14ac:dyDescent="0.4">
      <c r="A19" s="17" t="s">
        <v>73</v>
      </c>
      <c r="B19" s="18"/>
      <c r="C19" s="16"/>
      <c r="D19" s="16"/>
      <c r="E19" s="16"/>
      <c r="F19" s="16"/>
      <c r="G19" s="16"/>
      <c r="H19" s="16"/>
      <c r="I19" s="16"/>
      <c r="J19" s="16"/>
      <c r="K19" s="16"/>
    </row>
    <row r="20" spans="1:11" x14ac:dyDescent="0.35">
      <c r="A20" s="19" t="s">
        <v>74</v>
      </c>
      <c r="D20" s="16"/>
      <c r="E20" s="16"/>
      <c r="F20" s="16"/>
      <c r="G20" s="16"/>
      <c r="H20" s="16"/>
      <c r="I20" s="16"/>
      <c r="J20" s="16"/>
      <c r="K20" s="16"/>
    </row>
    <row r="21" spans="1:11" ht="12.6" customHeight="1" x14ac:dyDescent="0.35">
      <c r="A21" s="19" t="s">
        <v>75</v>
      </c>
      <c r="D21" s="16"/>
      <c r="E21" s="16"/>
      <c r="F21" s="16"/>
      <c r="G21" s="16"/>
      <c r="H21" s="16"/>
      <c r="I21" s="16"/>
      <c r="J21" s="16"/>
      <c r="K21" s="16"/>
    </row>
    <row r="22" spans="1:11" ht="12.6" customHeight="1" x14ac:dyDescent="0.35">
      <c r="A22" s="19" t="s">
        <v>76</v>
      </c>
      <c r="D22" s="16"/>
      <c r="E22" s="16"/>
      <c r="F22" s="16"/>
      <c r="G22" s="16"/>
      <c r="H22" s="16"/>
      <c r="I22" s="16"/>
      <c r="J22" s="16"/>
      <c r="K22" s="16"/>
    </row>
    <row r="23" spans="1:11" ht="12.6" customHeight="1" x14ac:dyDescent="0.35">
      <c r="A23" s="19" t="s">
        <v>77</v>
      </c>
      <c r="D23" s="16"/>
      <c r="E23" s="16"/>
      <c r="F23" s="16"/>
      <c r="G23" s="16"/>
      <c r="H23" s="16"/>
      <c r="I23" s="16"/>
      <c r="J23" s="16"/>
      <c r="K23" s="16"/>
    </row>
    <row r="24" spans="1:11" x14ac:dyDescent="0.35">
      <c r="A24" s="25"/>
      <c r="B24" s="16"/>
      <c r="C24" s="16"/>
      <c r="D24" s="16"/>
      <c r="E24" s="16"/>
      <c r="F24" s="16"/>
      <c r="G24" s="16"/>
      <c r="H24" s="16"/>
      <c r="I24" s="16"/>
      <c r="J24" s="16"/>
      <c r="K24" s="16"/>
    </row>
    <row r="25" spans="1:11" ht="13.15" hidden="1" x14ac:dyDescent="0.4">
      <c r="A25" s="12" t="s">
        <v>78</v>
      </c>
      <c r="B25" s="13"/>
      <c r="C25" s="13"/>
      <c r="D25" s="13"/>
      <c r="E25" s="13"/>
      <c r="F25" s="13"/>
      <c r="G25" s="16"/>
      <c r="H25" s="16"/>
      <c r="I25" s="16"/>
      <c r="J25" s="16"/>
      <c r="K25" s="16"/>
    </row>
    <row r="26" spans="1:11" ht="12.75" hidden="1" customHeight="1" x14ac:dyDescent="0.35">
      <c r="A26" s="11" t="s">
        <v>79</v>
      </c>
      <c r="B26" s="4"/>
      <c r="C26" s="4"/>
      <c r="D26" s="11"/>
      <c r="E26" s="11"/>
      <c r="F26" s="11"/>
      <c r="G26" s="16"/>
      <c r="H26" s="16"/>
      <c r="I26" s="16"/>
      <c r="J26" s="16"/>
      <c r="K26" s="16"/>
    </row>
    <row r="27" spans="1:11" hidden="1" x14ac:dyDescent="0.35">
      <c r="A27" s="10" t="s">
        <v>80</v>
      </c>
      <c r="B27" s="10"/>
      <c r="C27" s="10"/>
      <c r="D27" s="10"/>
      <c r="E27" s="10"/>
      <c r="F27" s="10"/>
      <c r="G27" s="16"/>
      <c r="H27" s="16"/>
      <c r="I27" s="16"/>
      <c r="J27" s="16"/>
      <c r="K27" s="16"/>
    </row>
    <row r="28" spans="1:11" hidden="1" x14ac:dyDescent="0.35">
      <c r="A28" s="10" t="s">
        <v>81</v>
      </c>
      <c r="B28" s="10"/>
      <c r="C28" s="10"/>
      <c r="D28" s="10"/>
      <c r="E28" s="10"/>
      <c r="F28" s="10"/>
      <c r="G28" s="16"/>
      <c r="H28" s="16"/>
      <c r="I28" s="16"/>
      <c r="J28" s="16"/>
      <c r="K28" s="16"/>
    </row>
    <row r="29" spans="1:11" hidden="1" x14ac:dyDescent="0.35">
      <c r="A29" s="11" t="s">
        <v>82</v>
      </c>
      <c r="B29" s="11"/>
      <c r="C29" s="11"/>
      <c r="D29" s="11"/>
      <c r="E29" s="11"/>
      <c r="F29" s="11"/>
      <c r="G29" s="16"/>
      <c r="H29" s="16"/>
      <c r="I29" s="16"/>
      <c r="J29" s="16"/>
      <c r="K29" s="16"/>
    </row>
    <row r="30" spans="1:11" hidden="1" x14ac:dyDescent="0.35">
      <c r="A30" s="11" t="s">
        <v>83</v>
      </c>
      <c r="B30" s="11"/>
      <c r="C30" s="11"/>
      <c r="D30" s="11"/>
      <c r="E30" s="11"/>
      <c r="F30" s="11"/>
      <c r="G30" s="16"/>
      <c r="H30" s="16"/>
      <c r="I30" s="16"/>
      <c r="J30" s="16"/>
      <c r="K30" s="16"/>
    </row>
    <row r="31" spans="1:11" hidden="1" x14ac:dyDescent="0.35">
      <c r="A31" s="10" t="s">
        <v>84</v>
      </c>
      <c r="B31" s="10"/>
      <c r="C31" s="10"/>
      <c r="D31" s="10"/>
      <c r="E31" s="10"/>
      <c r="F31" s="10"/>
      <c r="G31" s="16"/>
      <c r="H31" s="16"/>
      <c r="I31" s="16"/>
      <c r="J31" s="16"/>
      <c r="K31" s="16"/>
    </row>
    <row r="32" spans="1:11" hidden="1" x14ac:dyDescent="0.35">
      <c r="A32" s="10" t="s">
        <v>85</v>
      </c>
      <c r="B32" s="10"/>
      <c r="C32" s="10"/>
      <c r="D32" s="10"/>
      <c r="E32" s="10"/>
      <c r="F32" s="10"/>
      <c r="G32" s="16"/>
      <c r="H32" s="16"/>
      <c r="I32" s="16"/>
      <c r="J32" s="16"/>
      <c r="K32" s="16"/>
    </row>
    <row r="33" spans="1:11" hidden="1" x14ac:dyDescent="0.35">
      <c r="A33" s="10" t="s">
        <v>86</v>
      </c>
      <c r="B33" s="10"/>
      <c r="C33" s="10"/>
      <c r="D33" s="10"/>
      <c r="E33" s="10"/>
      <c r="F33" s="10"/>
      <c r="G33" s="16"/>
      <c r="H33" s="16"/>
      <c r="I33" s="16"/>
      <c r="J33" s="16"/>
      <c r="K33" s="16"/>
    </row>
    <row r="34" spans="1:11" hidden="1" x14ac:dyDescent="0.35">
      <c r="A34" s="11" t="s">
        <v>87</v>
      </c>
      <c r="B34" s="11"/>
      <c r="C34" s="11"/>
      <c r="D34" s="11"/>
      <c r="E34" s="11"/>
      <c r="F34" s="11"/>
      <c r="G34" s="16"/>
      <c r="H34" s="16"/>
      <c r="I34" s="16"/>
      <c r="J34" s="16"/>
      <c r="K34" s="16"/>
    </row>
    <row r="35" spans="1:11" hidden="1" x14ac:dyDescent="0.35">
      <c r="A35" s="11" t="s">
        <v>88</v>
      </c>
      <c r="B35" s="11"/>
      <c r="C35" s="11"/>
      <c r="D35" s="11"/>
      <c r="E35" s="11"/>
      <c r="F35" s="11"/>
      <c r="G35" s="16"/>
      <c r="H35" s="16"/>
      <c r="I35" s="16"/>
      <c r="J35" s="16"/>
      <c r="K35" s="16"/>
    </row>
    <row r="36" spans="1:11" hidden="1" x14ac:dyDescent="0.35">
      <c r="A36" s="10" t="s">
        <v>58</v>
      </c>
      <c r="B36" s="63"/>
      <c r="C36" s="63"/>
      <c r="D36" s="63"/>
      <c r="E36" s="63"/>
      <c r="F36" s="63"/>
      <c r="G36" s="16"/>
      <c r="H36" s="16"/>
      <c r="I36" s="16"/>
      <c r="J36" s="16"/>
      <c r="K36" s="16"/>
    </row>
    <row r="37" spans="1:11" hidden="1" x14ac:dyDescent="0.35">
      <c r="A37" s="10" t="s">
        <v>89</v>
      </c>
      <c r="B37" s="63"/>
      <c r="C37" s="63"/>
      <c r="D37" s="63"/>
      <c r="E37" s="63"/>
      <c r="F37" s="63"/>
      <c r="G37" s="16"/>
      <c r="H37" s="16"/>
      <c r="I37" s="16"/>
      <c r="J37" s="16"/>
      <c r="K37" s="16"/>
    </row>
    <row r="38" spans="1:11" hidden="1" x14ac:dyDescent="0.35">
      <c r="A38" s="10" t="s">
        <v>168</v>
      </c>
      <c r="B38" s="63"/>
      <c r="C38" s="63"/>
      <c r="D38" s="63"/>
      <c r="E38" s="63"/>
      <c r="F38" s="63"/>
      <c r="G38" s="16"/>
      <c r="H38" s="16"/>
      <c r="I38" s="16"/>
      <c r="J38" s="16"/>
      <c r="K38" s="16"/>
    </row>
    <row r="39" spans="1:11" hidden="1" x14ac:dyDescent="0.35">
      <c r="A39" s="11" t="s">
        <v>90</v>
      </c>
      <c r="B39" s="4"/>
      <c r="C39" s="4"/>
      <c r="D39" s="4"/>
      <c r="E39" s="4"/>
      <c r="F39" s="4"/>
      <c r="G39" s="16"/>
      <c r="H39" s="16"/>
      <c r="I39" s="16"/>
      <c r="J39" s="16"/>
      <c r="K39" s="16"/>
    </row>
    <row r="40" spans="1:11" hidden="1" x14ac:dyDescent="0.35">
      <c r="A40" s="4" t="s">
        <v>91</v>
      </c>
      <c r="B40" s="4"/>
      <c r="C40" s="4"/>
      <c r="D40" s="4"/>
      <c r="E40" s="4"/>
      <c r="F40" s="4"/>
      <c r="G40" s="16"/>
      <c r="H40" s="16"/>
      <c r="I40" s="16"/>
      <c r="J40" s="16"/>
      <c r="K40" s="16"/>
    </row>
    <row r="41" spans="1:11" hidden="1" x14ac:dyDescent="0.35">
      <c r="A41" s="4" t="s">
        <v>92</v>
      </c>
      <c r="B41" s="4"/>
      <c r="C41" s="4"/>
      <c r="D41" s="4"/>
      <c r="E41" s="4"/>
      <c r="F41" s="4"/>
      <c r="G41" s="16"/>
      <c r="H41" s="16"/>
      <c r="I41" s="16"/>
      <c r="J41" s="16"/>
      <c r="K41" s="16"/>
    </row>
    <row r="42" spans="1:11" hidden="1" x14ac:dyDescent="0.35">
      <c r="A42" s="4" t="s">
        <v>93</v>
      </c>
      <c r="B42" s="4"/>
      <c r="C42" s="4"/>
      <c r="D42" s="4"/>
      <c r="E42" s="4"/>
      <c r="F42" s="4"/>
      <c r="G42" s="16"/>
      <c r="H42" s="16"/>
      <c r="I42" s="16"/>
      <c r="J42" s="16"/>
      <c r="K42" s="16"/>
    </row>
    <row r="43" spans="1:11" hidden="1" x14ac:dyDescent="0.35">
      <c r="A43" s="4" t="s">
        <v>94</v>
      </c>
      <c r="B43" s="4"/>
      <c r="C43" s="4"/>
      <c r="D43" s="4"/>
      <c r="E43" s="4"/>
      <c r="F43" s="4"/>
      <c r="G43" s="16"/>
      <c r="H43" s="16"/>
      <c r="I43" s="16"/>
      <c r="J43" s="16"/>
      <c r="K43" s="16"/>
    </row>
    <row r="44" spans="1:11" hidden="1" x14ac:dyDescent="0.35">
      <c r="A44" s="4" t="s">
        <v>95</v>
      </c>
      <c r="B44" s="4"/>
      <c r="C44" s="4"/>
      <c r="D44" s="4"/>
      <c r="E44" s="4"/>
      <c r="F44" s="4"/>
      <c r="G44" s="16"/>
      <c r="H44" s="16"/>
      <c r="I44" s="16"/>
      <c r="J44" s="16"/>
      <c r="K44" s="16"/>
    </row>
    <row r="45" spans="1:11" hidden="1" x14ac:dyDescent="0.35">
      <c r="A45" s="64" t="s">
        <v>96</v>
      </c>
      <c r="B45" s="63"/>
      <c r="C45" s="63"/>
      <c r="D45" s="63"/>
      <c r="E45" s="63"/>
      <c r="F45" s="63"/>
      <c r="G45" s="16"/>
      <c r="H45" s="16"/>
      <c r="I45" s="16"/>
      <c r="J45" s="16"/>
      <c r="K45" s="16"/>
    </row>
    <row r="46" spans="1:11" hidden="1" x14ac:dyDescent="0.35">
      <c r="A46" s="63" t="s">
        <v>97</v>
      </c>
      <c r="B46" s="63"/>
      <c r="C46" s="63"/>
      <c r="D46" s="63"/>
      <c r="E46" s="63"/>
      <c r="F46" s="63"/>
      <c r="G46" s="16"/>
      <c r="H46" s="16"/>
      <c r="I46" s="16"/>
      <c r="J46" s="16"/>
      <c r="K46" s="16"/>
    </row>
    <row r="47" spans="1:11" hidden="1" x14ac:dyDescent="0.35">
      <c r="A47" s="37">
        <v>-20000</v>
      </c>
      <c r="B47" s="4"/>
      <c r="C47" s="4"/>
      <c r="D47" s="4"/>
      <c r="E47" s="4"/>
      <c r="F47" s="4"/>
      <c r="G47" s="16"/>
      <c r="H47" s="16"/>
      <c r="I47" s="16"/>
      <c r="J47" s="16"/>
      <c r="K47" s="16"/>
    </row>
    <row r="48" spans="1:11" ht="25.5" hidden="1" x14ac:dyDescent="0.35">
      <c r="A48" s="81" t="s">
        <v>98</v>
      </c>
      <c r="B48" s="63"/>
      <c r="C48" s="63"/>
      <c r="D48" s="63"/>
      <c r="E48" s="63"/>
      <c r="F48" s="63"/>
      <c r="G48" s="16"/>
      <c r="H48" s="16"/>
      <c r="I48" s="16"/>
      <c r="J48" s="16"/>
      <c r="K48" s="16"/>
    </row>
    <row r="49" spans="1:11" ht="25.5" hidden="1" x14ac:dyDescent="0.35">
      <c r="A49" s="81" t="s">
        <v>99</v>
      </c>
      <c r="B49" s="63"/>
      <c r="C49" s="63"/>
      <c r="D49" s="63"/>
      <c r="E49" s="63"/>
      <c r="F49" s="63"/>
      <c r="G49" s="16"/>
      <c r="H49" s="16"/>
      <c r="I49" s="16"/>
      <c r="J49" s="16"/>
      <c r="K49" s="16"/>
    </row>
    <row r="50" spans="1:11" ht="25.5" hidden="1" x14ac:dyDescent="0.35">
      <c r="A50" s="82" t="s">
        <v>100</v>
      </c>
      <c r="B50" s="4"/>
      <c r="C50" s="4"/>
      <c r="D50" s="4"/>
      <c r="E50" s="4"/>
      <c r="F50" s="4"/>
      <c r="G50" s="16"/>
      <c r="H50" s="16"/>
      <c r="I50" s="16"/>
      <c r="J50" s="16"/>
      <c r="K50" s="16"/>
    </row>
    <row r="51" spans="1:11" ht="25.5" hidden="1" x14ac:dyDescent="0.35">
      <c r="A51" s="82" t="s">
        <v>101</v>
      </c>
      <c r="B51" s="4"/>
      <c r="C51" s="4"/>
      <c r="D51" s="4"/>
      <c r="E51" s="4"/>
      <c r="F51" s="4"/>
      <c r="G51" s="16"/>
      <c r="H51" s="16"/>
      <c r="I51" s="16"/>
      <c r="J51" s="16"/>
      <c r="K51" s="16"/>
    </row>
    <row r="52" spans="1:11" ht="38.25" hidden="1" x14ac:dyDescent="0.4">
      <c r="A52" s="82" t="s">
        <v>102</v>
      </c>
      <c r="B52" s="74"/>
      <c r="C52" s="74"/>
      <c r="D52" s="74"/>
      <c r="E52" s="11"/>
      <c r="F52" s="11"/>
      <c r="G52" s="16"/>
      <c r="H52" s="16"/>
      <c r="I52" s="16"/>
      <c r="J52" s="16"/>
      <c r="K52" s="16"/>
    </row>
    <row r="53" spans="1:11" ht="13.15" hidden="1" x14ac:dyDescent="0.4">
      <c r="A53" s="79" t="s">
        <v>103</v>
      </c>
      <c r="B53" s="73"/>
      <c r="C53" s="73"/>
      <c r="D53" s="73"/>
      <c r="E53" s="10"/>
      <c r="F53" s="10" t="b">
        <v>1</v>
      </c>
      <c r="G53" s="16"/>
      <c r="H53" s="16"/>
      <c r="I53" s="16"/>
      <c r="J53" s="16"/>
      <c r="K53" s="16"/>
    </row>
    <row r="54" spans="1:11" ht="13.15" hidden="1" x14ac:dyDescent="0.4">
      <c r="A54" s="80" t="s">
        <v>104</v>
      </c>
      <c r="B54" s="79"/>
      <c r="C54" s="79"/>
      <c r="D54" s="79"/>
      <c r="E54" s="10"/>
      <c r="F54" s="10" t="b">
        <v>0</v>
      </c>
      <c r="G54" s="16"/>
      <c r="H54" s="16"/>
      <c r="I54" s="16"/>
      <c r="J54" s="16"/>
      <c r="K54" s="16"/>
    </row>
    <row r="55" spans="1:11" ht="13.15" hidden="1" x14ac:dyDescent="0.35">
      <c r="A55" s="83"/>
      <c r="B55" s="75">
        <f>COUNT(Travel!B12:B21)</f>
        <v>8</v>
      </c>
      <c r="C55" s="75"/>
      <c r="D55" s="75">
        <f>COUNTIF(Travel!D12:D21,"*")</f>
        <v>8</v>
      </c>
      <c r="E55" s="76"/>
      <c r="F55" s="76" t="b">
        <f>MIN(B55,D55)=MAX(B55,D55)</f>
        <v>1</v>
      </c>
      <c r="G55" s="16"/>
      <c r="H55" s="16"/>
      <c r="I55" s="16"/>
      <c r="J55" s="16"/>
      <c r="K55" s="16"/>
    </row>
    <row r="56" spans="1:11" ht="13.15" hidden="1" x14ac:dyDescent="0.35">
      <c r="A56" s="83" t="s">
        <v>105</v>
      </c>
      <c r="B56" s="75">
        <f>COUNT(Travel!B26:B69)</f>
        <v>42</v>
      </c>
      <c r="C56" s="75"/>
      <c r="D56" s="75">
        <f>COUNTIF(Travel!D26:D69,"*")</f>
        <v>42</v>
      </c>
      <c r="E56" s="76"/>
      <c r="F56" s="76" t="b">
        <f>MIN(B56,D56)=MAX(B56,D56)</f>
        <v>1</v>
      </c>
    </row>
    <row r="57" spans="1:11" ht="13.15" hidden="1" x14ac:dyDescent="0.4">
      <c r="A57" s="84"/>
      <c r="B57" s="75">
        <f>COUNT(Travel!B74:B133)</f>
        <v>58</v>
      </c>
      <c r="C57" s="75"/>
      <c r="D57" s="75">
        <f>COUNTIF(Travel!D74:D133,"*")</f>
        <v>58</v>
      </c>
      <c r="E57" s="76"/>
      <c r="F57" s="76" t="b">
        <f>MIN(B57,D57)=MAX(B57,D57)</f>
        <v>1</v>
      </c>
    </row>
    <row r="58" spans="1:11" ht="13.15" hidden="1" x14ac:dyDescent="0.4">
      <c r="A58" s="85" t="s">
        <v>106</v>
      </c>
      <c r="B58" s="77">
        <f>COUNT(Hospitality!B11:B73)</f>
        <v>61</v>
      </c>
      <c r="C58" s="77"/>
      <c r="D58" s="77">
        <f>COUNTIF(Hospitality!D11:D73,"*")</f>
        <v>61</v>
      </c>
      <c r="E58" s="78"/>
      <c r="F58" s="78" t="b">
        <f>MIN(B58,D58)=MAX(B58,D58)</f>
        <v>1</v>
      </c>
    </row>
    <row r="59" spans="1:11" ht="13.15" hidden="1" x14ac:dyDescent="0.4">
      <c r="A59" s="86" t="s">
        <v>107</v>
      </c>
      <c r="B59" s="76">
        <f>COUNT('All other expenses'!B11:B30)</f>
        <v>18</v>
      </c>
      <c r="C59" s="76"/>
      <c r="D59" s="76">
        <f>COUNTIF('All other expenses'!D11:D30,"*")</f>
        <v>18</v>
      </c>
      <c r="E59" s="76"/>
      <c r="F59" s="76" t="b">
        <f>MIN(B59,D59)=MAX(B59,D59)</f>
        <v>1</v>
      </c>
    </row>
    <row r="60" spans="1:11" ht="13.15" hidden="1" x14ac:dyDescent="0.4">
      <c r="A60" s="85" t="s">
        <v>108</v>
      </c>
      <c r="B60" s="77">
        <f>COUNTIF('Gifts and benefits'!B11:B35,"*")</f>
        <v>23</v>
      </c>
      <c r="C60" s="77">
        <f>COUNTIF('Gifts and benefits'!C11:C35,"*")</f>
        <v>23</v>
      </c>
      <c r="D60" s="77"/>
      <c r="E60" s="77">
        <f>COUNTA('Gifts and benefits'!E11:E35)</f>
        <v>23</v>
      </c>
      <c r="F60" s="78" t="b">
        <f>MIN(B60,C60,E60)=MAX(B60,C60,E60)</f>
        <v>1</v>
      </c>
    </row>
    <row r="61" spans="1:11" x14ac:dyDescent="0.3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50"/>
  <sheetViews>
    <sheetView topLeftCell="A27" zoomScaleNormal="100" workbookViewId="0">
      <selection activeCell="C93" sqref="C93"/>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7.59765625" customWidth="1"/>
    <col min="7" max="9" width="9.1328125" hidden="1" customWidth="1"/>
    <col min="10" max="13" width="0" hidden="1" customWidth="1"/>
    <col min="14" max="16384" width="9.1328125" hidden="1"/>
  </cols>
  <sheetData>
    <row r="1" spans="1:6" ht="26.25" customHeight="1" x14ac:dyDescent="0.35">
      <c r="A1" s="140" t="s">
        <v>109</v>
      </c>
      <c r="B1" s="140"/>
      <c r="C1" s="140"/>
      <c r="D1" s="140"/>
      <c r="E1" s="140"/>
      <c r="F1" s="16"/>
    </row>
    <row r="2" spans="1:6" ht="21" customHeight="1" x14ac:dyDescent="0.35">
      <c r="A2" s="3" t="s">
        <v>52</v>
      </c>
      <c r="B2" s="143" t="str">
        <f>'Summary and sign-off'!B2:F2</f>
        <v>New Zealand Symphony Orchestra</v>
      </c>
      <c r="C2" s="143"/>
      <c r="D2" s="143"/>
      <c r="E2" s="143"/>
      <c r="F2" s="16"/>
    </row>
    <row r="3" spans="1:6" ht="21" customHeight="1" x14ac:dyDescent="0.35">
      <c r="A3" s="3" t="s">
        <v>110</v>
      </c>
      <c r="B3" s="143" t="str">
        <f>'Summary and sign-off'!B3:F3</f>
        <v>Peter Biggs</v>
      </c>
      <c r="C3" s="143"/>
      <c r="D3" s="143"/>
      <c r="E3" s="143"/>
      <c r="F3" s="16"/>
    </row>
    <row r="4" spans="1:6" ht="21" customHeight="1" x14ac:dyDescent="0.35">
      <c r="A4" s="3" t="s">
        <v>111</v>
      </c>
      <c r="B4" s="143">
        <f>'Summary and sign-off'!B4:F4</f>
        <v>44378</v>
      </c>
      <c r="C4" s="143"/>
      <c r="D4" s="143"/>
      <c r="E4" s="143"/>
      <c r="F4" s="16"/>
    </row>
    <row r="5" spans="1:6" ht="21" customHeight="1" x14ac:dyDescent="0.35">
      <c r="A5" s="3" t="s">
        <v>112</v>
      </c>
      <c r="B5" s="143">
        <f>'Summary and sign-off'!B5:F5</f>
        <v>44742</v>
      </c>
      <c r="C5" s="143"/>
      <c r="D5" s="143"/>
      <c r="E5" s="143"/>
      <c r="F5" s="16"/>
    </row>
    <row r="6" spans="1:6" ht="21" customHeight="1" x14ac:dyDescent="0.35">
      <c r="A6" s="3" t="s">
        <v>113</v>
      </c>
      <c r="B6" s="138" t="s">
        <v>80</v>
      </c>
      <c r="C6" s="138"/>
      <c r="D6" s="138"/>
      <c r="E6" s="138"/>
      <c r="F6" s="16"/>
    </row>
    <row r="7" spans="1:6" ht="21" customHeight="1" x14ac:dyDescent="0.35">
      <c r="A7" s="3" t="s">
        <v>56</v>
      </c>
      <c r="B7" s="138" t="s">
        <v>83</v>
      </c>
      <c r="C7" s="138"/>
      <c r="D7" s="138"/>
      <c r="E7" s="138"/>
      <c r="F7" s="16"/>
    </row>
    <row r="8" spans="1:6" ht="36" customHeight="1" x14ac:dyDescent="0.4">
      <c r="A8" s="145" t="s">
        <v>114</v>
      </c>
      <c r="B8" s="146"/>
      <c r="C8" s="146"/>
      <c r="D8" s="146"/>
      <c r="E8" s="146"/>
      <c r="F8" s="18"/>
    </row>
    <row r="9" spans="1:6" ht="36" customHeight="1" x14ac:dyDescent="0.4">
      <c r="A9" s="147" t="s">
        <v>115</v>
      </c>
      <c r="B9" s="148"/>
      <c r="C9" s="148"/>
      <c r="D9" s="148"/>
      <c r="E9" s="148"/>
      <c r="F9" s="18"/>
    </row>
    <row r="10" spans="1:6" ht="24.75" customHeight="1" x14ac:dyDescent="0.4">
      <c r="A10" s="144" t="s">
        <v>116</v>
      </c>
      <c r="B10" s="150"/>
      <c r="C10" s="144"/>
      <c r="D10" s="144"/>
      <c r="E10" s="144"/>
      <c r="F10" s="28"/>
    </row>
    <row r="11" spans="1:6" ht="27" customHeight="1" x14ac:dyDescent="0.35">
      <c r="A11" s="23" t="s">
        <v>117</v>
      </c>
      <c r="B11" s="23" t="s">
        <v>118</v>
      </c>
      <c r="C11" s="23" t="s">
        <v>119</v>
      </c>
      <c r="D11" s="23" t="s">
        <v>120</v>
      </c>
      <c r="E11" s="23" t="s">
        <v>121</v>
      </c>
      <c r="F11" s="29"/>
    </row>
    <row r="12" spans="1:6" s="2" customFormat="1" hidden="1" x14ac:dyDescent="0.35">
      <c r="A12" s="95"/>
      <c r="B12" s="96"/>
      <c r="C12" s="97"/>
      <c r="D12" s="97"/>
      <c r="E12" s="98"/>
      <c r="F12" s="1"/>
    </row>
    <row r="13" spans="1:6" s="2" customFormat="1" ht="25.5" x14ac:dyDescent="0.35">
      <c r="A13" s="117">
        <v>44711</v>
      </c>
      <c r="B13" s="118">
        <v>300</v>
      </c>
      <c r="C13" s="119" t="s">
        <v>416</v>
      </c>
      <c r="D13" s="119" t="s">
        <v>202</v>
      </c>
      <c r="E13" s="120" t="s">
        <v>228</v>
      </c>
      <c r="F13" s="1"/>
    </row>
    <row r="14" spans="1:6" s="2" customFormat="1" ht="25.5" x14ac:dyDescent="0.35">
      <c r="A14" s="117">
        <v>44711</v>
      </c>
      <c r="B14" s="118">
        <v>166.72</v>
      </c>
      <c r="C14" s="119" t="s">
        <v>227</v>
      </c>
      <c r="D14" s="119" t="s">
        <v>176</v>
      </c>
      <c r="E14" s="120" t="s">
        <v>228</v>
      </c>
      <c r="F14" s="1"/>
    </row>
    <row r="15" spans="1:6" s="2" customFormat="1" ht="25.5" x14ac:dyDescent="0.35">
      <c r="A15" s="117">
        <v>44711</v>
      </c>
      <c r="B15" s="118">
        <v>492.9</v>
      </c>
      <c r="C15" s="119" t="s">
        <v>339</v>
      </c>
      <c r="D15" s="119" t="s">
        <v>240</v>
      </c>
      <c r="E15" s="120" t="s">
        <v>228</v>
      </c>
      <c r="F15" s="1"/>
    </row>
    <row r="16" spans="1:6" s="2" customFormat="1" x14ac:dyDescent="0.35">
      <c r="A16" s="117">
        <v>44712</v>
      </c>
      <c r="B16" s="118">
        <v>43.67</v>
      </c>
      <c r="C16" s="119" t="s">
        <v>232</v>
      </c>
      <c r="D16" s="119" t="s">
        <v>176</v>
      </c>
      <c r="E16" s="120" t="s">
        <v>228</v>
      </c>
      <c r="F16" s="1"/>
    </row>
    <row r="17" spans="1:6" s="2" customFormat="1" x14ac:dyDescent="0.35">
      <c r="A17" s="117">
        <v>44712</v>
      </c>
      <c r="B17" s="118">
        <v>46.45</v>
      </c>
      <c r="C17" s="119" t="s">
        <v>233</v>
      </c>
      <c r="D17" s="119" t="s">
        <v>176</v>
      </c>
      <c r="E17" s="120" t="s">
        <v>228</v>
      </c>
      <c r="F17" s="1"/>
    </row>
    <row r="18" spans="1:6" s="2" customFormat="1" ht="25.5" x14ac:dyDescent="0.35">
      <c r="A18" s="117">
        <v>44713</v>
      </c>
      <c r="B18" s="118">
        <v>207.86</v>
      </c>
      <c r="C18" s="121" t="s">
        <v>237</v>
      </c>
      <c r="D18" s="121" t="s">
        <v>381</v>
      </c>
      <c r="E18" s="122" t="s">
        <v>228</v>
      </c>
    </row>
    <row r="19" spans="1:6" s="2" customFormat="1" x14ac:dyDescent="0.35">
      <c r="A19" s="117">
        <v>44713</v>
      </c>
      <c r="B19" s="118">
        <v>59.34</v>
      </c>
      <c r="C19" s="119" t="s">
        <v>235</v>
      </c>
      <c r="D19" s="119" t="s">
        <v>236</v>
      </c>
      <c r="E19" s="120" t="s">
        <v>228</v>
      </c>
      <c r="F19" s="1"/>
    </row>
    <row r="20" spans="1:6" s="2" customFormat="1" x14ac:dyDescent="0.35">
      <c r="A20" s="117">
        <v>44713</v>
      </c>
      <c r="B20" s="118">
        <v>170.56</v>
      </c>
      <c r="C20" s="119" t="s">
        <v>234</v>
      </c>
      <c r="D20" s="119" t="s">
        <v>176</v>
      </c>
      <c r="E20" s="120" t="s">
        <v>228</v>
      </c>
      <c r="F20" s="1"/>
    </row>
    <row r="21" spans="1:6" s="2" customFormat="1" hidden="1" x14ac:dyDescent="0.35">
      <c r="A21" s="103"/>
      <c r="B21" s="104"/>
      <c r="C21" s="105"/>
      <c r="D21" s="105"/>
      <c r="E21" s="106"/>
      <c r="F21" s="1"/>
    </row>
    <row r="22" spans="1:6" ht="19.5" customHeight="1" x14ac:dyDescent="0.35">
      <c r="A22" s="71" t="s">
        <v>122</v>
      </c>
      <c r="B22" s="72">
        <f>SUM(B12:B21)</f>
        <v>1487.4999999999998</v>
      </c>
      <c r="C22" s="123" t="str">
        <f>IF(SUBTOTAL(3,B12:B21)=SUBTOTAL(103,B12:B21),'Summary and sign-off'!$A$48,'Summary and sign-off'!$A$49)</f>
        <v>Check - there are no hidden rows with data</v>
      </c>
      <c r="D22" s="149" t="str">
        <f>IF('Summary and sign-off'!F55='Summary and sign-off'!F54,'Summary and sign-off'!A51,'Summary and sign-off'!A50)</f>
        <v>Check - each entry provides sufficient information</v>
      </c>
      <c r="E22" s="149"/>
      <c r="F22" s="16"/>
    </row>
    <row r="23" spans="1:6" ht="10.5" customHeight="1" x14ac:dyDescent="0.4">
      <c r="A23" s="16"/>
      <c r="B23" s="18"/>
      <c r="C23" s="16"/>
      <c r="D23" s="16"/>
      <c r="E23" s="16"/>
      <c r="F23" s="16"/>
    </row>
    <row r="24" spans="1:6" ht="24.75" customHeight="1" x14ac:dyDescent="0.4">
      <c r="A24" s="144" t="s">
        <v>123</v>
      </c>
      <c r="B24" s="144"/>
      <c r="C24" s="144"/>
      <c r="D24" s="144"/>
      <c r="E24" s="144"/>
      <c r="F24" s="28"/>
    </row>
    <row r="25" spans="1:6" ht="27" customHeight="1" x14ac:dyDescent="0.35">
      <c r="A25" s="23" t="s">
        <v>117</v>
      </c>
      <c r="B25" s="23" t="s">
        <v>62</v>
      </c>
      <c r="C25" s="23" t="s">
        <v>124</v>
      </c>
      <c r="D25" s="23" t="s">
        <v>120</v>
      </c>
      <c r="E25" s="23" t="s">
        <v>121</v>
      </c>
      <c r="F25" s="29"/>
    </row>
    <row r="26" spans="1:6" s="2" customFormat="1" hidden="1" x14ac:dyDescent="0.35">
      <c r="A26" s="95"/>
      <c r="B26" s="96"/>
      <c r="C26" s="97"/>
      <c r="D26" s="97"/>
      <c r="E26" s="98"/>
      <c r="F26" s="1"/>
    </row>
    <row r="27" spans="1:6" s="2" customFormat="1" ht="51" x14ac:dyDescent="0.35">
      <c r="A27" s="117">
        <v>44378</v>
      </c>
      <c r="B27" s="118">
        <v>524.17999999999995</v>
      </c>
      <c r="C27" s="119" t="s">
        <v>371</v>
      </c>
      <c r="D27" s="119" t="s">
        <v>202</v>
      </c>
      <c r="E27" s="120" t="s">
        <v>177</v>
      </c>
      <c r="F27" s="1"/>
    </row>
    <row r="28" spans="1:6" s="2" customFormat="1" ht="38.25" x14ac:dyDescent="0.35">
      <c r="A28" s="117">
        <v>44378</v>
      </c>
      <c r="B28" s="118">
        <v>660</v>
      </c>
      <c r="C28" s="119" t="s">
        <v>370</v>
      </c>
      <c r="D28" s="119" t="s">
        <v>302</v>
      </c>
      <c r="E28" s="120" t="s">
        <v>177</v>
      </c>
      <c r="F28" s="1"/>
    </row>
    <row r="29" spans="1:6" s="2" customFormat="1" x14ac:dyDescent="0.35">
      <c r="A29" s="117">
        <v>44378</v>
      </c>
      <c r="B29" s="118">
        <v>99.76</v>
      </c>
      <c r="C29" s="119" t="s">
        <v>175</v>
      </c>
      <c r="D29" s="119" t="s">
        <v>176</v>
      </c>
      <c r="E29" s="120" t="s">
        <v>177</v>
      </c>
      <c r="F29" s="1"/>
    </row>
    <row r="30" spans="1:6" s="2" customFormat="1" x14ac:dyDescent="0.35">
      <c r="A30" s="117">
        <v>44378</v>
      </c>
      <c r="B30" s="118">
        <v>50</v>
      </c>
      <c r="C30" s="119" t="s">
        <v>183</v>
      </c>
      <c r="D30" s="119" t="s">
        <v>176</v>
      </c>
      <c r="E30" s="120" t="s">
        <v>177</v>
      </c>
      <c r="F30" s="1"/>
    </row>
    <row r="31" spans="1:6" s="2" customFormat="1" x14ac:dyDescent="0.35">
      <c r="A31" s="117">
        <v>44378</v>
      </c>
      <c r="B31" s="118">
        <v>48.8</v>
      </c>
      <c r="C31" s="119" t="s">
        <v>182</v>
      </c>
      <c r="D31" s="119" t="s">
        <v>176</v>
      </c>
      <c r="E31" s="120" t="s">
        <v>177</v>
      </c>
      <c r="F31" s="1"/>
    </row>
    <row r="32" spans="1:6" s="2" customFormat="1" x14ac:dyDescent="0.35">
      <c r="A32" s="117">
        <v>44379</v>
      </c>
      <c r="B32" s="118">
        <v>10.6</v>
      </c>
      <c r="C32" s="119" t="s">
        <v>181</v>
      </c>
      <c r="D32" s="119" t="s">
        <v>176</v>
      </c>
      <c r="E32" s="120" t="s">
        <v>177</v>
      </c>
      <c r="F32" s="1"/>
    </row>
    <row r="33" spans="1:6" s="2" customFormat="1" ht="38.25" x14ac:dyDescent="0.35">
      <c r="A33" s="117">
        <v>44381</v>
      </c>
      <c r="B33" s="118">
        <v>92.25</v>
      </c>
      <c r="C33" s="121" t="s">
        <v>347</v>
      </c>
      <c r="D33" s="121" t="s">
        <v>346</v>
      </c>
      <c r="E33" s="122" t="s">
        <v>177</v>
      </c>
    </row>
    <row r="34" spans="1:6" s="2" customFormat="1" x14ac:dyDescent="0.35">
      <c r="A34" s="117">
        <v>44381</v>
      </c>
      <c r="B34" s="118">
        <v>98.26</v>
      </c>
      <c r="C34" s="121" t="s">
        <v>178</v>
      </c>
      <c r="D34" s="121" t="s">
        <v>176</v>
      </c>
      <c r="E34" s="122" t="s">
        <v>177</v>
      </c>
    </row>
    <row r="35" spans="1:6" s="2" customFormat="1" ht="38.25" x14ac:dyDescent="0.35">
      <c r="A35" s="117">
        <v>44381</v>
      </c>
      <c r="B35" s="118">
        <v>210</v>
      </c>
      <c r="C35" s="119" t="s">
        <v>356</v>
      </c>
      <c r="D35" s="119" t="s">
        <v>196</v>
      </c>
      <c r="E35" s="120" t="s">
        <v>172</v>
      </c>
      <c r="F35" s="1"/>
    </row>
    <row r="36" spans="1:6" s="2" customFormat="1" ht="25.5" x14ac:dyDescent="0.35">
      <c r="A36" s="117">
        <v>44392</v>
      </c>
      <c r="B36" s="118">
        <v>384.49</v>
      </c>
      <c r="C36" s="119" t="s">
        <v>409</v>
      </c>
      <c r="D36" s="119" t="s">
        <v>202</v>
      </c>
      <c r="E36" s="120" t="s">
        <v>177</v>
      </c>
      <c r="F36" s="1"/>
    </row>
    <row r="37" spans="1:6" s="2" customFormat="1" ht="25.5" x14ac:dyDescent="0.35">
      <c r="A37" s="117">
        <v>44392</v>
      </c>
      <c r="B37" s="118">
        <v>220</v>
      </c>
      <c r="C37" s="119" t="s">
        <v>408</v>
      </c>
      <c r="D37" s="119" t="s">
        <v>240</v>
      </c>
      <c r="E37" s="120" t="s">
        <v>177</v>
      </c>
      <c r="F37" s="1"/>
    </row>
    <row r="38" spans="1:6" s="2" customFormat="1" x14ac:dyDescent="0.35">
      <c r="A38" s="117">
        <v>44393</v>
      </c>
      <c r="B38" s="118">
        <v>98.26</v>
      </c>
      <c r="C38" s="121" t="s">
        <v>178</v>
      </c>
      <c r="D38" s="121" t="s">
        <v>176</v>
      </c>
      <c r="E38" s="122" t="s">
        <v>177</v>
      </c>
      <c r="F38" s="1"/>
    </row>
    <row r="39" spans="1:6" s="2" customFormat="1" ht="25.5" x14ac:dyDescent="0.35">
      <c r="A39" s="117">
        <v>44393</v>
      </c>
      <c r="B39" s="118">
        <v>331.8</v>
      </c>
      <c r="C39" s="119" t="s">
        <v>201</v>
      </c>
      <c r="D39" s="119" t="s">
        <v>202</v>
      </c>
      <c r="E39" s="120" t="s">
        <v>177</v>
      </c>
      <c r="F39" s="1"/>
    </row>
    <row r="40" spans="1:6" s="2" customFormat="1" x14ac:dyDescent="0.35">
      <c r="A40" s="117">
        <v>44393</v>
      </c>
      <c r="B40" s="118">
        <v>65</v>
      </c>
      <c r="C40" s="119" t="s">
        <v>245</v>
      </c>
      <c r="D40" s="119" t="s">
        <v>246</v>
      </c>
      <c r="E40" s="120" t="s">
        <v>177</v>
      </c>
      <c r="F40" s="1"/>
    </row>
    <row r="41" spans="1:6" s="2" customFormat="1" ht="25.5" x14ac:dyDescent="0.35">
      <c r="A41" s="117">
        <v>44393</v>
      </c>
      <c r="B41" s="118">
        <v>110</v>
      </c>
      <c r="C41" s="119" t="s">
        <v>410</v>
      </c>
      <c r="D41" s="119" t="s">
        <v>196</v>
      </c>
      <c r="E41" s="120" t="s">
        <v>172</v>
      </c>
      <c r="F41" s="1"/>
    </row>
    <row r="42" spans="1:6" s="2" customFormat="1" ht="25.5" x14ac:dyDescent="0.35">
      <c r="A42" s="117">
        <v>44406</v>
      </c>
      <c r="B42" s="118">
        <v>418.56</v>
      </c>
      <c r="C42" s="119" t="s">
        <v>411</v>
      </c>
      <c r="D42" s="119" t="s">
        <v>202</v>
      </c>
      <c r="E42" s="120" t="s">
        <v>177</v>
      </c>
      <c r="F42" s="1"/>
    </row>
    <row r="43" spans="1:6" s="2" customFormat="1" ht="25.5" x14ac:dyDescent="0.35">
      <c r="A43" s="117">
        <v>44406</v>
      </c>
      <c r="B43" s="118">
        <v>59</v>
      </c>
      <c r="C43" s="119" t="s">
        <v>244</v>
      </c>
      <c r="D43" s="119" t="s">
        <v>196</v>
      </c>
      <c r="E43" s="120" t="s">
        <v>177</v>
      </c>
      <c r="F43" s="1"/>
    </row>
    <row r="44" spans="1:6" s="2" customFormat="1" ht="38.25" x14ac:dyDescent="0.35">
      <c r="A44" s="117">
        <v>44671</v>
      </c>
      <c r="B44" s="118">
        <v>474.25</v>
      </c>
      <c r="C44" s="119" t="s">
        <v>242</v>
      </c>
      <c r="D44" s="119" t="s">
        <v>202</v>
      </c>
      <c r="E44" s="120" t="s">
        <v>177</v>
      </c>
      <c r="F44" s="1"/>
    </row>
    <row r="45" spans="1:6" s="2" customFormat="1" ht="38.25" x14ac:dyDescent="0.35">
      <c r="A45" s="117">
        <v>44671</v>
      </c>
      <c r="B45" s="118">
        <v>421.91</v>
      </c>
      <c r="C45" s="119" t="s">
        <v>303</v>
      </c>
      <c r="D45" s="119" t="s">
        <v>240</v>
      </c>
      <c r="E45" s="120" t="s">
        <v>177</v>
      </c>
      <c r="F45" s="1"/>
    </row>
    <row r="46" spans="1:6" s="2" customFormat="1" x14ac:dyDescent="0.35">
      <c r="A46" s="117">
        <v>44671</v>
      </c>
      <c r="B46" s="118">
        <v>99.76</v>
      </c>
      <c r="C46" s="119" t="s">
        <v>175</v>
      </c>
      <c r="D46" s="119" t="s">
        <v>176</v>
      </c>
      <c r="E46" s="120" t="s">
        <v>177</v>
      </c>
      <c r="F46" s="1"/>
    </row>
    <row r="47" spans="1:6" s="2" customFormat="1" x14ac:dyDescent="0.35">
      <c r="A47" s="117">
        <v>44672</v>
      </c>
      <c r="B47" s="118">
        <v>9.1999999999999993</v>
      </c>
      <c r="C47" s="119" t="s">
        <v>191</v>
      </c>
      <c r="D47" s="119" t="s">
        <v>176</v>
      </c>
      <c r="E47" s="120" t="s">
        <v>177</v>
      </c>
      <c r="F47" s="1"/>
    </row>
    <row r="48" spans="1:6" s="2" customFormat="1" x14ac:dyDescent="0.35">
      <c r="A48" s="117">
        <v>44672</v>
      </c>
      <c r="B48" s="118">
        <v>11.92</v>
      </c>
      <c r="C48" s="119" t="s">
        <v>311</v>
      </c>
      <c r="D48" s="119" t="s">
        <v>248</v>
      </c>
      <c r="E48" s="120" t="s">
        <v>177</v>
      </c>
      <c r="F48" s="1"/>
    </row>
    <row r="49" spans="1:6" s="2" customFormat="1" x14ac:dyDescent="0.35">
      <c r="A49" s="117">
        <v>44672</v>
      </c>
      <c r="B49" s="118">
        <v>18.600000000000001</v>
      </c>
      <c r="C49" s="119" t="s">
        <v>192</v>
      </c>
      <c r="D49" s="119" t="s">
        <v>176</v>
      </c>
      <c r="E49" s="120" t="s">
        <v>177</v>
      </c>
      <c r="F49" s="1"/>
    </row>
    <row r="50" spans="1:6" s="2" customFormat="1" x14ac:dyDescent="0.35">
      <c r="A50" s="117">
        <v>44672</v>
      </c>
      <c r="B50" s="118">
        <v>12.98</v>
      </c>
      <c r="C50" s="119" t="s">
        <v>310</v>
      </c>
      <c r="D50" s="119" t="s">
        <v>248</v>
      </c>
      <c r="E50" s="120" t="s">
        <v>177</v>
      </c>
      <c r="F50" s="1"/>
    </row>
    <row r="51" spans="1:6" s="2" customFormat="1" x14ac:dyDescent="0.35">
      <c r="A51" s="117">
        <v>44673</v>
      </c>
      <c r="B51" s="118">
        <v>98.26</v>
      </c>
      <c r="C51" s="119" t="s">
        <v>178</v>
      </c>
      <c r="D51" s="119" t="s">
        <v>176</v>
      </c>
      <c r="E51" s="120" t="s">
        <v>177</v>
      </c>
      <c r="F51" s="1"/>
    </row>
    <row r="52" spans="1:6" s="2" customFormat="1" ht="38.25" x14ac:dyDescent="0.35">
      <c r="A52" s="117">
        <v>44673</v>
      </c>
      <c r="B52" s="118">
        <v>110</v>
      </c>
      <c r="C52" s="119" t="s">
        <v>328</v>
      </c>
      <c r="D52" s="119" t="s">
        <v>196</v>
      </c>
      <c r="E52" s="120" t="s">
        <v>172</v>
      </c>
      <c r="F52" s="1"/>
    </row>
    <row r="53" spans="1:6" s="2" customFormat="1" ht="25.5" x14ac:dyDescent="0.35">
      <c r="A53" s="117">
        <v>44691</v>
      </c>
      <c r="B53" s="118">
        <v>560.65</v>
      </c>
      <c r="C53" s="119" t="s">
        <v>329</v>
      </c>
      <c r="D53" s="119" t="s">
        <v>202</v>
      </c>
      <c r="E53" s="120" t="s">
        <v>177</v>
      </c>
      <c r="F53" s="1"/>
    </row>
    <row r="54" spans="1:6" s="2" customFormat="1" ht="25.5" x14ac:dyDescent="0.35">
      <c r="A54" s="117">
        <v>44691</v>
      </c>
      <c r="B54" s="118">
        <v>468.9</v>
      </c>
      <c r="C54" s="119" t="s">
        <v>369</v>
      </c>
      <c r="D54" s="119" t="s">
        <v>240</v>
      </c>
      <c r="E54" s="120" t="s">
        <v>177</v>
      </c>
      <c r="F54" s="1"/>
    </row>
    <row r="55" spans="1:6" s="2" customFormat="1" x14ac:dyDescent="0.35">
      <c r="A55" s="117">
        <v>44691</v>
      </c>
      <c r="B55" s="118">
        <v>102.88</v>
      </c>
      <c r="C55" s="119" t="s">
        <v>413</v>
      </c>
      <c r="D55" s="119" t="s">
        <v>176</v>
      </c>
      <c r="E55" s="120" t="s">
        <v>177</v>
      </c>
      <c r="F55" s="1"/>
    </row>
    <row r="56" spans="1:6" s="2" customFormat="1" x14ac:dyDescent="0.35">
      <c r="A56" s="117">
        <v>44692</v>
      </c>
      <c r="B56" s="118">
        <v>10.4</v>
      </c>
      <c r="C56" s="119" t="s">
        <v>193</v>
      </c>
      <c r="D56" s="119" t="s">
        <v>176</v>
      </c>
      <c r="E56" s="120" t="s">
        <v>177</v>
      </c>
      <c r="F56" s="1"/>
    </row>
    <row r="57" spans="1:6" s="2" customFormat="1" x14ac:dyDescent="0.35">
      <c r="A57" s="117">
        <v>44693</v>
      </c>
      <c r="B57" s="118">
        <v>97.5</v>
      </c>
      <c r="C57" s="119" t="s">
        <v>412</v>
      </c>
      <c r="D57" s="119" t="s">
        <v>176</v>
      </c>
      <c r="E57" s="120" t="s">
        <v>177</v>
      </c>
      <c r="F57" s="1"/>
    </row>
    <row r="58" spans="1:6" s="2" customFormat="1" ht="25.5" x14ac:dyDescent="0.35">
      <c r="A58" s="117">
        <v>44693</v>
      </c>
      <c r="B58" s="118">
        <v>110</v>
      </c>
      <c r="C58" s="119" t="s">
        <v>330</v>
      </c>
      <c r="D58" s="119" t="s">
        <v>196</v>
      </c>
      <c r="E58" s="120" t="s">
        <v>172</v>
      </c>
      <c r="F58" s="1"/>
    </row>
    <row r="59" spans="1:6" s="2" customFormat="1" ht="25.5" x14ac:dyDescent="0.35">
      <c r="A59" s="117">
        <v>44695</v>
      </c>
      <c r="B59" s="118">
        <v>332.16</v>
      </c>
      <c r="C59" s="119" t="s">
        <v>243</v>
      </c>
      <c r="D59" s="119" t="s">
        <v>202</v>
      </c>
      <c r="E59" s="120" t="s">
        <v>177</v>
      </c>
      <c r="F59" s="1"/>
    </row>
    <row r="60" spans="1:6" s="2" customFormat="1" ht="25.5" x14ac:dyDescent="0.35">
      <c r="A60" s="117">
        <v>44695</v>
      </c>
      <c r="B60" s="118">
        <v>190</v>
      </c>
      <c r="C60" s="119" t="s">
        <v>304</v>
      </c>
      <c r="D60" s="119" t="s">
        <v>240</v>
      </c>
      <c r="E60" s="120" t="s">
        <v>177</v>
      </c>
      <c r="F60" s="1"/>
    </row>
    <row r="61" spans="1:6" s="2" customFormat="1" x14ac:dyDescent="0.35">
      <c r="A61" s="117">
        <v>44695</v>
      </c>
      <c r="B61" s="118">
        <v>99.76</v>
      </c>
      <c r="C61" s="119" t="s">
        <v>307</v>
      </c>
      <c r="D61" s="119" t="s">
        <v>176</v>
      </c>
      <c r="E61" s="120" t="s">
        <v>177</v>
      </c>
      <c r="F61" s="1"/>
    </row>
    <row r="62" spans="1:6" s="2" customFormat="1" x14ac:dyDescent="0.35">
      <c r="A62" s="117">
        <v>44696</v>
      </c>
      <c r="B62" s="118">
        <v>93.63</v>
      </c>
      <c r="C62" s="119" t="s">
        <v>308</v>
      </c>
      <c r="D62" s="119" t="s">
        <v>176</v>
      </c>
      <c r="E62" s="120" t="s">
        <v>177</v>
      </c>
      <c r="F62" s="1"/>
    </row>
    <row r="63" spans="1:6" s="2" customFormat="1" ht="25.5" x14ac:dyDescent="0.35">
      <c r="A63" s="117">
        <v>44696</v>
      </c>
      <c r="B63" s="118">
        <v>62</v>
      </c>
      <c r="C63" s="119" t="s">
        <v>331</v>
      </c>
      <c r="D63" s="119" t="s">
        <v>196</v>
      </c>
      <c r="E63" s="120" t="s">
        <v>172</v>
      </c>
      <c r="F63" s="1"/>
    </row>
    <row r="64" spans="1:6" s="2" customFormat="1" ht="25.5" x14ac:dyDescent="0.35">
      <c r="A64" s="117">
        <v>44701</v>
      </c>
      <c r="B64" s="118">
        <v>438.85</v>
      </c>
      <c r="C64" s="119" t="s">
        <v>305</v>
      </c>
      <c r="D64" s="119" t="s">
        <v>202</v>
      </c>
      <c r="E64" s="120" t="s">
        <v>194</v>
      </c>
      <c r="F64" s="1"/>
    </row>
    <row r="65" spans="1:6" s="2" customFormat="1" ht="25.5" x14ac:dyDescent="0.35">
      <c r="A65" s="117">
        <v>44701</v>
      </c>
      <c r="B65" s="118">
        <v>290</v>
      </c>
      <c r="C65" s="119" t="s">
        <v>306</v>
      </c>
      <c r="D65" s="119" t="s">
        <v>240</v>
      </c>
      <c r="E65" s="120" t="s">
        <v>194</v>
      </c>
      <c r="F65" s="1"/>
    </row>
    <row r="66" spans="1:6" s="2" customFormat="1" ht="25.5" x14ac:dyDescent="0.35">
      <c r="A66" s="117">
        <v>44701</v>
      </c>
      <c r="B66" s="118">
        <v>37</v>
      </c>
      <c r="C66" s="119" t="s">
        <v>368</v>
      </c>
      <c r="D66" s="119" t="s">
        <v>346</v>
      </c>
      <c r="E66" s="120" t="s">
        <v>194</v>
      </c>
      <c r="F66" s="1"/>
    </row>
    <row r="67" spans="1:6" s="2" customFormat="1" x14ac:dyDescent="0.35">
      <c r="A67" s="117">
        <v>44702</v>
      </c>
      <c r="B67" s="118">
        <v>50</v>
      </c>
      <c r="C67" s="119" t="s">
        <v>195</v>
      </c>
      <c r="D67" s="119" t="s">
        <v>176</v>
      </c>
      <c r="E67" s="120" t="s">
        <v>194</v>
      </c>
      <c r="F67" s="1"/>
    </row>
    <row r="68" spans="1:6" s="2" customFormat="1" ht="25.5" x14ac:dyDescent="0.35">
      <c r="A68" s="117">
        <v>44702</v>
      </c>
      <c r="B68" s="118">
        <v>62</v>
      </c>
      <c r="C68" s="119" t="s">
        <v>241</v>
      </c>
      <c r="D68" s="119" t="s">
        <v>196</v>
      </c>
      <c r="E68" s="120" t="s">
        <v>172</v>
      </c>
      <c r="F68" s="1"/>
    </row>
    <row r="69" spans="1:6" s="2" customFormat="1" hidden="1" x14ac:dyDescent="0.35">
      <c r="A69" s="107"/>
      <c r="B69" s="108"/>
      <c r="C69" s="109"/>
      <c r="D69" s="109"/>
      <c r="E69" s="110"/>
      <c r="F69" s="1"/>
    </row>
    <row r="70" spans="1:6" ht="19.5" customHeight="1" x14ac:dyDescent="0.35">
      <c r="A70" s="71" t="s">
        <v>125</v>
      </c>
      <c r="B70" s="72">
        <f>SUM(B26:B69)</f>
        <v>7743.57</v>
      </c>
      <c r="C70" s="123" t="str">
        <f>IF(SUBTOTAL(3,B26:B69)=SUBTOTAL(103,B26:B69),'Summary and sign-off'!$A$48,'Summary and sign-off'!$A$49)</f>
        <v>Check - there are no hidden rows with data</v>
      </c>
      <c r="D70" s="149" t="str">
        <f>IF('Summary and sign-off'!F56='Summary and sign-off'!F54,'Summary and sign-off'!A51,'Summary and sign-off'!A50)</f>
        <v>Check - each entry provides sufficient information</v>
      </c>
      <c r="E70" s="149"/>
      <c r="F70" s="16"/>
    </row>
    <row r="71" spans="1:6" ht="10.5" customHeight="1" x14ac:dyDescent="0.4">
      <c r="A71" s="16"/>
      <c r="B71" s="18"/>
      <c r="C71" s="16"/>
      <c r="D71" s="16"/>
      <c r="E71" s="16"/>
      <c r="F71" s="16"/>
    </row>
    <row r="72" spans="1:6" ht="24.75" customHeight="1" x14ac:dyDescent="0.35">
      <c r="A72" s="144" t="s">
        <v>126</v>
      </c>
      <c r="B72" s="144"/>
      <c r="C72" s="144"/>
      <c r="D72" s="144"/>
      <c r="E72" s="144"/>
      <c r="F72" s="16"/>
    </row>
    <row r="73" spans="1:6" ht="27" customHeight="1" x14ac:dyDescent="0.35">
      <c r="A73" s="23" t="s">
        <v>117</v>
      </c>
      <c r="B73" s="23" t="s">
        <v>62</v>
      </c>
      <c r="C73" s="23" t="s">
        <v>127</v>
      </c>
      <c r="D73" s="23" t="s">
        <v>128</v>
      </c>
      <c r="E73" s="23" t="s">
        <v>121</v>
      </c>
      <c r="F73" s="27"/>
    </row>
    <row r="74" spans="1:6" s="2" customFormat="1" hidden="1" x14ac:dyDescent="0.35">
      <c r="A74" s="95"/>
      <c r="B74" s="96"/>
      <c r="C74" s="97"/>
      <c r="D74" s="97"/>
      <c r="E74" s="98"/>
      <c r="F74" s="1"/>
    </row>
    <row r="75" spans="1:6" s="2" customFormat="1" x14ac:dyDescent="0.35">
      <c r="A75" s="117">
        <v>44400</v>
      </c>
      <c r="B75" s="118">
        <v>81.900000000000006</v>
      </c>
      <c r="C75" s="119" t="s">
        <v>383</v>
      </c>
      <c r="D75" s="119" t="s">
        <v>176</v>
      </c>
      <c r="E75" s="120" t="s">
        <v>172</v>
      </c>
      <c r="F75" s="1"/>
    </row>
    <row r="76" spans="1:6" s="2" customFormat="1" x14ac:dyDescent="0.35">
      <c r="A76" s="117">
        <v>44400</v>
      </c>
      <c r="B76" s="118">
        <v>69.8</v>
      </c>
      <c r="C76" s="119" t="s">
        <v>384</v>
      </c>
      <c r="D76" s="119" t="s">
        <v>176</v>
      </c>
      <c r="E76" s="120" t="s">
        <v>172</v>
      </c>
      <c r="F76" s="1"/>
    </row>
    <row r="77" spans="1:6" s="2" customFormat="1" x14ac:dyDescent="0.35">
      <c r="A77" s="117">
        <v>44404</v>
      </c>
      <c r="B77" s="118">
        <v>13.3</v>
      </c>
      <c r="C77" s="119" t="s">
        <v>184</v>
      </c>
      <c r="D77" s="119" t="s">
        <v>176</v>
      </c>
      <c r="E77" s="120" t="s">
        <v>172</v>
      </c>
      <c r="F77" s="1"/>
    </row>
    <row r="78" spans="1:6" s="2" customFormat="1" x14ac:dyDescent="0.35">
      <c r="A78" s="117">
        <v>44407</v>
      </c>
      <c r="B78" s="118">
        <v>12.7</v>
      </c>
      <c r="C78" s="119" t="s">
        <v>372</v>
      </c>
      <c r="D78" s="119" t="s">
        <v>176</v>
      </c>
      <c r="E78" s="120" t="s">
        <v>172</v>
      </c>
      <c r="F78" s="1"/>
    </row>
    <row r="79" spans="1:6" s="2" customFormat="1" x14ac:dyDescent="0.35">
      <c r="A79" s="117">
        <v>44412</v>
      </c>
      <c r="B79" s="118">
        <v>17.8</v>
      </c>
      <c r="C79" s="119" t="s">
        <v>186</v>
      </c>
      <c r="D79" s="119" t="s">
        <v>185</v>
      </c>
      <c r="E79" s="120" t="s">
        <v>172</v>
      </c>
      <c r="F79" s="1"/>
    </row>
    <row r="80" spans="1:6" s="2" customFormat="1" x14ac:dyDescent="0.35">
      <c r="A80" s="117">
        <v>44412</v>
      </c>
      <c r="B80" s="118">
        <v>16.399999999999999</v>
      </c>
      <c r="C80" s="119" t="s">
        <v>186</v>
      </c>
      <c r="D80" s="119" t="s">
        <v>185</v>
      </c>
      <c r="E80" s="120" t="s">
        <v>172</v>
      </c>
      <c r="F80" s="1"/>
    </row>
    <row r="81" spans="1:6" s="2" customFormat="1" x14ac:dyDescent="0.35">
      <c r="A81" s="117">
        <v>44419</v>
      </c>
      <c r="B81" s="118">
        <v>6.95</v>
      </c>
      <c r="C81" s="119" t="s">
        <v>247</v>
      </c>
      <c r="D81" s="119" t="s">
        <v>248</v>
      </c>
      <c r="E81" s="120" t="s">
        <v>172</v>
      </c>
      <c r="F81" s="1"/>
    </row>
    <row r="82" spans="1:6" s="2" customFormat="1" x14ac:dyDescent="0.35">
      <c r="A82" s="117">
        <v>44420</v>
      </c>
      <c r="B82" s="118">
        <v>10.39</v>
      </c>
      <c r="C82" s="119" t="s">
        <v>405</v>
      </c>
      <c r="D82" s="119" t="s">
        <v>248</v>
      </c>
      <c r="E82" s="120" t="s">
        <v>172</v>
      </c>
      <c r="F82" s="1"/>
    </row>
    <row r="83" spans="1:6" s="2" customFormat="1" x14ac:dyDescent="0.35">
      <c r="A83" s="117">
        <v>44420</v>
      </c>
      <c r="B83" s="118">
        <v>9.75</v>
      </c>
      <c r="C83" s="119" t="s">
        <v>406</v>
      </c>
      <c r="D83" s="119" t="s">
        <v>248</v>
      </c>
      <c r="E83" s="120" t="s">
        <v>172</v>
      </c>
      <c r="F83" s="1"/>
    </row>
    <row r="84" spans="1:6" s="2" customFormat="1" x14ac:dyDescent="0.35">
      <c r="A84" s="117">
        <v>44424</v>
      </c>
      <c r="B84" s="118">
        <v>17.95</v>
      </c>
      <c r="C84" s="119" t="s">
        <v>385</v>
      </c>
      <c r="D84" s="119" t="s">
        <v>248</v>
      </c>
      <c r="E84" s="120" t="s">
        <v>172</v>
      </c>
      <c r="F84" s="1"/>
    </row>
    <row r="85" spans="1:6" s="2" customFormat="1" x14ac:dyDescent="0.35">
      <c r="A85" s="117">
        <v>44424</v>
      </c>
      <c r="B85" s="118">
        <v>14.73</v>
      </c>
      <c r="C85" s="119" t="s">
        <v>386</v>
      </c>
      <c r="D85" s="119" t="s">
        <v>248</v>
      </c>
      <c r="E85" s="120" t="s">
        <v>172</v>
      </c>
      <c r="F85" s="1"/>
    </row>
    <row r="86" spans="1:6" s="2" customFormat="1" x14ac:dyDescent="0.35">
      <c r="A86" s="117">
        <v>44455</v>
      </c>
      <c r="B86" s="118">
        <v>9.4600000000000009</v>
      </c>
      <c r="C86" s="119" t="s">
        <v>387</v>
      </c>
      <c r="D86" s="119" t="s">
        <v>248</v>
      </c>
      <c r="E86" s="120" t="s">
        <v>172</v>
      </c>
      <c r="F86" s="1"/>
    </row>
    <row r="87" spans="1:6" s="2" customFormat="1" x14ac:dyDescent="0.35">
      <c r="A87" s="117">
        <v>44455</v>
      </c>
      <c r="B87" s="118">
        <v>9.94</v>
      </c>
      <c r="C87" s="119" t="s">
        <v>388</v>
      </c>
      <c r="D87" s="119" t="s">
        <v>248</v>
      </c>
      <c r="E87" s="120" t="s">
        <v>172</v>
      </c>
      <c r="F87" s="1"/>
    </row>
    <row r="88" spans="1:6" s="2" customFormat="1" x14ac:dyDescent="0.35">
      <c r="A88" s="117">
        <v>44469</v>
      </c>
      <c r="B88" s="118">
        <v>9.6300000000000008</v>
      </c>
      <c r="C88" s="119" t="s">
        <v>250</v>
      </c>
      <c r="D88" s="119" t="s">
        <v>248</v>
      </c>
      <c r="E88" s="120" t="s">
        <v>172</v>
      </c>
      <c r="F88" s="1"/>
    </row>
    <row r="89" spans="1:6" s="2" customFormat="1" x14ac:dyDescent="0.35">
      <c r="A89" s="117">
        <v>44469</v>
      </c>
      <c r="B89" s="118">
        <v>12.25</v>
      </c>
      <c r="C89" s="119" t="s">
        <v>251</v>
      </c>
      <c r="D89" s="119" t="s">
        <v>248</v>
      </c>
      <c r="E89" s="120" t="s">
        <v>172</v>
      </c>
      <c r="F89" s="1"/>
    </row>
    <row r="90" spans="1:6" s="2" customFormat="1" ht="25.5" x14ac:dyDescent="0.35">
      <c r="A90" s="117">
        <v>44495</v>
      </c>
      <c r="B90" s="118">
        <v>6.98</v>
      </c>
      <c r="C90" s="119" t="s">
        <v>431</v>
      </c>
      <c r="D90" s="119" t="s">
        <v>248</v>
      </c>
      <c r="E90" s="120" t="s">
        <v>172</v>
      </c>
      <c r="F90" s="1"/>
    </row>
    <row r="91" spans="1:6" s="2" customFormat="1" ht="25.5" x14ac:dyDescent="0.35">
      <c r="A91" s="117">
        <v>44495</v>
      </c>
      <c r="B91" s="118">
        <v>12.45</v>
      </c>
      <c r="C91" s="119" t="s">
        <v>432</v>
      </c>
      <c r="D91" s="119" t="s">
        <v>248</v>
      </c>
      <c r="E91" s="120" t="s">
        <v>172</v>
      </c>
      <c r="F91" s="1"/>
    </row>
    <row r="92" spans="1:6" s="2" customFormat="1" x14ac:dyDescent="0.35">
      <c r="A92" s="117">
        <v>44425</v>
      </c>
      <c r="B92" s="118">
        <v>31.9</v>
      </c>
      <c r="C92" s="119" t="s">
        <v>186</v>
      </c>
      <c r="D92" s="119" t="s">
        <v>176</v>
      </c>
      <c r="E92" s="120" t="s">
        <v>172</v>
      </c>
      <c r="F92" s="1"/>
    </row>
    <row r="93" spans="1:6" s="2" customFormat="1" x14ac:dyDescent="0.35">
      <c r="A93" s="117">
        <v>44452</v>
      </c>
      <c r="B93" s="118">
        <v>14.8</v>
      </c>
      <c r="C93" s="119" t="s">
        <v>389</v>
      </c>
      <c r="D93" s="119" t="s">
        <v>176</v>
      </c>
      <c r="E93" s="120" t="s">
        <v>172</v>
      </c>
      <c r="F93" s="1"/>
    </row>
    <row r="94" spans="1:6" s="2" customFormat="1" x14ac:dyDescent="0.35">
      <c r="A94" s="117">
        <v>44453</v>
      </c>
      <c r="B94" s="118">
        <v>30.3</v>
      </c>
      <c r="C94" s="119" t="s">
        <v>186</v>
      </c>
      <c r="D94" s="119" t="s">
        <v>176</v>
      </c>
      <c r="E94" s="120" t="s">
        <v>172</v>
      </c>
      <c r="F94" s="1"/>
    </row>
    <row r="95" spans="1:6" s="2" customFormat="1" x14ac:dyDescent="0.35">
      <c r="A95" s="117">
        <v>44454</v>
      </c>
      <c r="B95" s="118">
        <v>35.1</v>
      </c>
      <c r="C95" s="119" t="s">
        <v>186</v>
      </c>
      <c r="D95" s="119" t="s">
        <v>176</v>
      </c>
      <c r="E95" s="120" t="s">
        <v>172</v>
      </c>
      <c r="F95" s="1"/>
    </row>
    <row r="96" spans="1:6" s="2" customFormat="1" x14ac:dyDescent="0.35">
      <c r="A96" s="117">
        <v>44455</v>
      </c>
      <c r="B96" s="118">
        <v>31.9</v>
      </c>
      <c r="C96" s="119" t="s">
        <v>186</v>
      </c>
      <c r="D96" s="119" t="s">
        <v>176</v>
      </c>
      <c r="E96" s="120" t="s">
        <v>172</v>
      </c>
      <c r="F96" s="1"/>
    </row>
    <row r="97" spans="1:6" s="2" customFormat="1" x14ac:dyDescent="0.35">
      <c r="A97" s="117">
        <v>44488</v>
      </c>
      <c r="B97" s="118">
        <v>10</v>
      </c>
      <c r="C97" s="119" t="s">
        <v>186</v>
      </c>
      <c r="D97" s="119" t="s">
        <v>176</v>
      </c>
      <c r="E97" s="120" t="s">
        <v>172</v>
      </c>
      <c r="F97" s="1"/>
    </row>
    <row r="98" spans="1:6" s="2" customFormat="1" x14ac:dyDescent="0.35">
      <c r="A98" s="117">
        <v>44497</v>
      </c>
      <c r="B98" s="118">
        <v>22.7</v>
      </c>
      <c r="C98" s="119" t="s">
        <v>390</v>
      </c>
      <c r="D98" s="119" t="s">
        <v>176</v>
      </c>
      <c r="E98" s="120" t="s">
        <v>172</v>
      </c>
      <c r="F98" s="1"/>
    </row>
    <row r="99" spans="1:6" s="2" customFormat="1" x14ac:dyDescent="0.35">
      <c r="A99" s="117">
        <v>44497</v>
      </c>
      <c r="B99" s="118">
        <v>41.6</v>
      </c>
      <c r="C99" s="119" t="s">
        <v>382</v>
      </c>
      <c r="D99" s="119" t="s">
        <v>176</v>
      </c>
      <c r="E99" s="120" t="s">
        <v>172</v>
      </c>
      <c r="F99" s="1"/>
    </row>
    <row r="100" spans="1:6" s="2" customFormat="1" x14ac:dyDescent="0.35">
      <c r="A100" s="117">
        <v>44502</v>
      </c>
      <c r="B100" s="118">
        <v>41.8</v>
      </c>
      <c r="C100" s="119" t="s">
        <v>391</v>
      </c>
      <c r="D100" s="119" t="s">
        <v>176</v>
      </c>
      <c r="E100" s="120" t="s">
        <v>172</v>
      </c>
      <c r="F100" s="1"/>
    </row>
    <row r="101" spans="1:6" s="2" customFormat="1" ht="25.5" x14ac:dyDescent="0.35">
      <c r="A101" s="117">
        <v>44503</v>
      </c>
      <c r="B101" s="118">
        <v>36.299999999999997</v>
      </c>
      <c r="C101" s="119" t="s">
        <v>187</v>
      </c>
      <c r="D101" s="119" t="s">
        <v>176</v>
      </c>
      <c r="E101" s="120" t="s">
        <v>172</v>
      </c>
      <c r="F101" s="1"/>
    </row>
    <row r="102" spans="1:6" s="2" customFormat="1" ht="25.5" x14ac:dyDescent="0.35">
      <c r="A102" s="117">
        <v>44503</v>
      </c>
      <c r="B102" s="118">
        <v>11.66</v>
      </c>
      <c r="C102" s="119" t="s">
        <v>252</v>
      </c>
      <c r="D102" s="119" t="s">
        <v>248</v>
      </c>
      <c r="E102" s="120" t="s">
        <v>172</v>
      </c>
      <c r="F102" s="1"/>
    </row>
    <row r="103" spans="1:6" s="2" customFormat="1" ht="25.5" x14ac:dyDescent="0.35">
      <c r="A103" s="117">
        <v>44504</v>
      </c>
      <c r="B103" s="118">
        <v>12.39</v>
      </c>
      <c r="C103" s="119" t="s">
        <v>392</v>
      </c>
      <c r="D103" s="119" t="s">
        <v>248</v>
      </c>
      <c r="E103" s="120" t="s">
        <v>172</v>
      </c>
      <c r="F103" s="1"/>
    </row>
    <row r="104" spans="1:6" s="2" customFormat="1" x14ac:dyDescent="0.35">
      <c r="A104" s="117">
        <v>44518</v>
      </c>
      <c r="B104" s="118">
        <v>29.9</v>
      </c>
      <c r="C104" s="119" t="s">
        <v>186</v>
      </c>
      <c r="D104" s="119" t="s">
        <v>176</v>
      </c>
      <c r="E104" s="120" t="s">
        <v>172</v>
      </c>
      <c r="F104" s="1"/>
    </row>
    <row r="105" spans="1:6" s="2" customFormat="1" x14ac:dyDescent="0.35">
      <c r="A105" s="117">
        <v>44522</v>
      </c>
      <c r="B105" s="118">
        <v>9.5</v>
      </c>
      <c r="C105" s="119" t="s">
        <v>186</v>
      </c>
      <c r="D105" s="119" t="s">
        <v>176</v>
      </c>
      <c r="E105" s="120" t="s">
        <v>172</v>
      </c>
      <c r="F105" s="1"/>
    </row>
    <row r="106" spans="1:6" s="2" customFormat="1" x14ac:dyDescent="0.35">
      <c r="A106" s="117">
        <v>44529</v>
      </c>
      <c r="B106" s="118">
        <v>11.6</v>
      </c>
      <c r="C106" s="119" t="s">
        <v>393</v>
      </c>
      <c r="D106" s="119" t="s">
        <v>253</v>
      </c>
      <c r="E106" s="120" t="s">
        <v>172</v>
      </c>
      <c r="F106" s="1"/>
    </row>
    <row r="107" spans="1:6" s="2" customFormat="1" x14ac:dyDescent="0.35">
      <c r="A107" s="117">
        <v>44532</v>
      </c>
      <c r="B107" s="118">
        <v>36</v>
      </c>
      <c r="C107" s="119" t="s">
        <v>186</v>
      </c>
      <c r="D107" s="119" t="s">
        <v>176</v>
      </c>
      <c r="E107" s="120" t="s">
        <v>172</v>
      </c>
      <c r="F107" s="1"/>
    </row>
    <row r="108" spans="1:6" s="2" customFormat="1" x14ac:dyDescent="0.35">
      <c r="A108" s="117">
        <v>44537</v>
      </c>
      <c r="B108" s="118">
        <v>12.48</v>
      </c>
      <c r="C108" s="119" t="s">
        <v>254</v>
      </c>
      <c r="D108" s="119" t="s">
        <v>248</v>
      </c>
      <c r="E108" s="120" t="s">
        <v>172</v>
      </c>
      <c r="F108" s="1"/>
    </row>
    <row r="109" spans="1:6" s="2" customFormat="1" x14ac:dyDescent="0.35">
      <c r="A109" s="117">
        <v>44544</v>
      </c>
      <c r="B109" s="118">
        <v>11.4</v>
      </c>
      <c r="C109" s="119" t="s">
        <v>188</v>
      </c>
      <c r="D109" s="119" t="s">
        <v>176</v>
      </c>
      <c r="E109" s="120" t="s">
        <v>172</v>
      </c>
      <c r="F109" s="1"/>
    </row>
    <row r="110" spans="1:6" s="2" customFormat="1" x14ac:dyDescent="0.35">
      <c r="A110" s="117">
        <v>44544</v>
      </c>
      <c r="B110" s="118">
        <v>12.5</v>
      </c>
      <c r="C110" s="119" t="s">
        <v>189</v>
      </c>
      <c r="D110" s="119" t="s">
        <v>176</v>
      </c>
      <c r="E110" s="120" t="s">
        <v>172</v>
      </c>
      <c r="F110" s="1"/>
    </row>
    <row r="111" spans="1:6" s="2" customFormat="1" x14ac:dyDescent="0.35">
      <c r="A111" s="117">
        <v>44544</v>
      </c>
      <c r="B111" s="118">
        <v>7.1</v>
      </c>
      <c r="C111" s="119" t="s">
        <v>255</v>
      </c>
      <c r="D111" s="119" t="s">
        <v>248</v>
      </c>
      <c r="E111" s="120" t="s">
        <v>172</v>
      </c>
      <c r="F111" s="1"/>
    </row>
    <row r="112" spans="1:6" s="2" customFormat="1" x14ac:dyDescent="0.35">
      <c r="A112" s="117">
        <v>44546</v>
      </c>
      <c r="B112" s="118">
        <v>8.6300000000000008</v>
      </c>
      <c r="C112" s="119" t="s">
        <v>257</v>
      </c>
      <c r="D112" s="119" t="s">
        <v>248</v>
      </c>
      <c r="E112" s="120" t="s">
        <v>172</v>
      </c>
      <c r="F112" s="1"/>
    </row>
    <row r="113" spans="1:6" s="2" customFormat="1" x14ac:dyDescent="0.35">
      <c r="A113" s="117">
        <v>44546</v>
      </c>
      <c r="B113" s="118">
        <v>13.9</v>
      </c>
      <c r="C113" s="119" t="s">
        <v>256</v>
      </c>
      <c r="D113" s="119" t="s">
        <v>176</v>
      </c>
      <c r="E113" s="120" t="s">
        <v>172</v>
      </c>
      <c r="F113" s="1"/>
    </row>
    <row r="114" spans="1:6" s="2" customFormat="1" ht="25.5" x14ac:dyDescent="0.35">
      <c r="A114" s="117">
        <v>44547</v>
      </c>
      <c r="B114" s="118">
        <v>8.52</v>
      </c>
      <c r="C114" s="119" t="s">
        <v>394</v>
      </c>
      <c r="D114" s="119" t="s">
        <v>248</v>
      </c>
      <c r="E114" s="120" t="s">
        <v>172</v>
      </c>
      <c r="F114" s="1"/>
    </row>
    <row r="115" spans="1:6" s="2" customFormat="1" x14ac:dyDescent="0.35">
      <c r="A115" s="117">
        <v>44579</v>
      </c>
      <c r="B115" s="118">
        <v>15.4</v>
      </c>
      <c r="C115" s="119" t="s">
        <v>186</v>
      </c>
      <c r="D115" s="119" t="s">
        <v>176</v>
      </c>
      <c r="E115" s="120" t="s">
        <v>172</v>
      </c>
      <c r="F115" s="1"/>
    </row>
    <row r="116" spans="1:6" s="2" customFormat="1" x14ac:dyDescent="0.35">
      <c r="A116" s="117">
        <v>44644</v>
      </c>
      <c r="B116" s="118">
        <v>10</v>
      </c>
      <c r="C116" s="119" t="s">
        <v>395</v>
      </c>
      <c r="D116" s="119" t="s">
        <v>248</v>
      </c>
      <c r="E116" s="120" t="s">
        <v>172</v>
      </c>
      <c r="F116" s="1"/>
    </row>
    <row r="117" spans="1:6" s="2" customFormat="1" x14ac:dyDescent="0.35">
      <c r="A117" s="117">
        <v>44644</v>
      </c>
      <c r="B117" s="118">
        <v>11.22</v>
      </c>
      <c r="C117" s="119" t="s">
        <v>396</v>
      </c>
      <c r="D117" s="119" t="s">
        <v>248</v>
      </c>
      <c r="E117" s="120" t="s">
        <v>172</v>
      </c>
      <c r="F117" s="1"/>
    </row>
    <row r="118" spans="1:6" s="2" customFormat="1" x14ac:dyDescent="0.35">
      <c r="A118" s="117">
        <v>44649</v>
      </c>
      <c r="B118" s="118">
        <v>10.7</v>
      </c>
      <c r="C118" s="119" t="s">
        <v>397</v>
      </c>
      <c r="D118" s="119" t="s">
        <v>248</v>
      </c>
      <c r="E118" s="120" t="s">
        <v>172</v>
      </c>
      <c r="F118" s="1"/>
    </row>
    <row r="119" spans="1:6" s="2" customFormat="1" x14ac:dyDescent="0.35">
      <c r="A119" s="117">
        <v>44649</v>
      </c>
      <c r="B119" s="118">
        <v>15.87</v>
      </c>
      <c r="C119" s="119" t="s">
        <v>312</v>
      </c>
      <c r="D119" s="119" t="s">
        <v>248</v>
      </c>
      <c r="E119" s="120" t="s">
        <v>172</v>
      </c>
      <c r="F119" s="1"/>
    </row>
    <row r="120" spans="1:6" s="2" customFormat="1" x14ac:dyDescent="0.35">
      <c r="A120" s="117">
        <v>44656</v>
      </c>
      <c r="B120" s="118">
        <v>8.89</v>
      </c>
      <c r="C120" s="119" t="s">
        <v>398</v>
      </c>
      <c r="D120" s="119" t="s">
        <v>248</v>
      </c>
      <c r="E120" s="120" t="s">
        <v>172</v>
      </c>
      <c r="F120" s="1"/>
    </row>
    <row r="121" spans="1:6" s="2" customFormat="1" x14ac:dyDescent="0.35">
      <c r="A121" s="117">
        <v>44664</v>
      </c>
      <c r="B121" s="118">
        <v>10.06</v>
      </c>
      <c r="C121" s="119" t="s">
        <v>399</v>
      </c>
      <c r="D121" s="119" t="s">
        <v>248</v>
      </c>
      <c r="E121" s="120" t="s">
        <v>172</v>
      </c>
      <c r="F121" s="1"/>
    </row>
    <row r="122" spans="1:6" s="2" customFormat="1" ht="25.5" x14ac:dyDescent="0.35">
      <c r="A122" s="117">
        <v>44694</v>
      </c>
      <c r="B122" s="118">
        <v>10.06</v>
      </c>
      <c r="C122" s="119" t="s">
        <v>332</v>
      </c>
      <c r="D122" s="119" t="s">
        <v>248</v>
      </c>
      <c r="E122" s="120" t="s">
        <v>172</v>
      </c>
      <c r="F122" s="1"/>
    </row>
    <row r="123" spans="1:6" s="2" customFormat="1" x14ac:dyDescent="0.35">
      <c r="A123" s="117">
        <v>44694</v>
      </c>
      <c r="B123" s="118">
        <v>9.3000000000000007</v>
      </c>
      <c r="C123" s="119" t="s">
        <v>400</v>
      </c>
      <c r="D123" s="119" t="s">
        <v>248</v>
      </c>
      <c r="E123" s="120" t="s">
        <v>172</v>
      </c>
      <c r="F123" s="1"/>
    </row>
    <row r="124" spans="1:6" s="2" customFormat="1" x14ac:dyDescent="0.35">
      <c r="A124" s="117">
        <v>44699</v>
      </c>
      <c r="B124" s="118">
        <v>14.7</v>
      </c>
      <c r="C124" s="119" t="s">
        <v>403</v>
      </c>
      <c r="D124" s="119" t="s">
        <v>248</v>
      </c>
      <c r="E124" s="120" t="s">
        <v>172</v>
      </c>
      <c r="F124" s="1"/>
    </row>
    <row r="125" spans="1:6" s="2" customFormat="1" x14ac:dyDescent="0.35">
      <c r="A125" s="117">
        <v>44700</v>
      </c>
      <c r="B125" s="118">
        <v>7</v>
      </c>
      <c r="C125" s="119" t="s">
        <v>402</v>
      </c>
      <c r="D125" s="119" t="s">
        <v>248</v>
      </c>
      <c r="E125" s="120" t="s">
        <v>172</v>
      </c>
      <c r="F125" s="1"/>
    </row>
    <row r="126" spans="1:6" s="2" customFormat="1" x14ac:dyDescent="0.35">
      <c r="A126" s="117">
        <v>44700</v>
      </c>
      <c r="B126" s="118">
        <v>7</v>
      </c>
      <c r="C126" s="119" t="s">
        <v>401</v>
      </c>
      <c r="D126" s="119" t="s">
        <v>248</v>
      </c>
      <c r="E126" s="120" t="s">
        <v>172</v>
      </c>
      <c r="F126" s="1"/>
    </row>
    <row r="127" spans="1:6" s="2" customFormat="1" x14ac:dyDescent="0.35">
      <c r="A127" s="117">
        <v>44720</v>
      </c>
      <c r="B127" s="118">
        <v>11.1</v>
      </c>
      <c r="C127" s="119" t="s">
        <v>404</v>
      </c>
      <c r="D127" s="119" t="s">
        <v>176</v>
      </c>
      <c r="E127" s="120" t="s">
        <v>172</v>
      </c>
      <c r="F127" s="1"/>
    </row>
    <row r="128" spans="1:6" s="2" customFormat="1" x14ac:dyDescent="0.35">
      <c r="A128" s="117">
        <v>44721</v>
      </c>
      <c r="B128" s="118">
        <v>9.9600000000000009</v>
      </c>
      <c r="C128" s="119" t="s">
        <v>249</v>
      </c>
      <c r="D128" s="119" t="s">
        <v>248</v>
      </c>
      <c r="E128" s="120" t="s">
        <v>172</v>
      </c>
      <c r="F128" s="1"/>
    </row>
    <row r="129" spans="1:6" s="2" customFormat="1" x14ac:dyDescent="0.35">
      <c r="A129" s="117">
        <v>44721</v>
      </c>
      <c r="B129" s="118">
        <v>10.1</v>
      </c>
      <c r="C129" s="119" t="s">
        <v>309</v>
      </c>
      <c r="D129" s="119" t="s">
        <v>248</v>
      </c>
      <c r="E129" s="120" t="s">
        <v>172</v>
      </c>
      <c r="F129" s="1"/>
    </row>
    <row r="130" spans="1:6" s="2" customFormat="1" ht="25.5" x14ac:dyDescent="0.35">
      <c r="A130" s="117">
        <v>44731</v>
      </c>
      <c r="B130" s="118">
        <v>191.39</v>
      </c>
      <c r="C130" s="119" t="s">
        <v>239</v>
      </c>
      <c r="D130" s="119" t="s">
        <v>240</v>
      </c>
      <c r="E130" s="120" t="s">
        <v>172</v>
      </c>
      <c r="F130" s="1"/>
    </row>
    <row r="131" spans="1:6" s="2" customFormat="1" ht="25.5" x14ac:dyDescent="0.35">
      <c r="A131" s="117">
        <v>44736</v>
      </c>
      <c r="B131" s="118">
        <v>195</v>
      </c>
      <c r="C131" s="119" t="s">
        <v>344</v>
      </c>
      <c r="D131" s="119" t="s">
        <v>240</v>
      </c>
      <c r="E131" s="120" t="s">
        <v>172</v>
      </c>
      <c r="F131" s="1"/>
    </row>
    <row r="132" spans="1:6" s="2" customFormat="1" x14ac:dyDescent="0.35">
      <c r="A132" s="117">
        <v>44742</v>
      </c>
      <c r="B132" s="118">
        <v>195</v>
      </c>
      <c r="C132" s="119" t="s">
        <v>345</v>
      </c>
      <c r="D132" s="119" t="s">
        <v>240</v>
      </c>
      <c r="E132" s="120" t="s">
        <v>172</v>
      </c>
      <c r="F132" s="1"/>
    </row>
    <row r="133" spans="1:6" s="2" customFormat="1" ht="12.75" hidden="1" customHeight="1" x14ac:dyDescent="0.35">
      <c r="A133" s="95"/>
      <c r="B133" s="96"/>
      <c r="C133" s="97"/>
      <c r="D133" s="97"/>
      <c r="E133" s="98"/>
      <c r="F133" s="1"/>
    </row>
    <row r="134" spans="1:6" ht="19.5" customHeight="1" x14ac:dyDescent="0.35">
      <c r="A134" s="71" t="s">
        <v>129</v>
      </c>
      <c r="B134" s="72">
        <f>SUM(B74:B133)</f>
        <v>1557.1099999999997</v>
      </c>
      <c r="C134" s="123" t="str">
        <f>IF(SUBTOTAL(3,B74:B133)=SUBTOTAL(103,B74:B133),'Summary and sign-off'!$A$48,'Summary and sign-off'!$A$49)</f>
        <v>Check - there are no hidden rows with data</v>
      </c>
      <c r="D134" s="123" t="str">
        <f>IF('Summary and sign-off'!F57='Summary and sign-off'!F54,'Summary and sign-off'!A51,'Summary and sign-off'!A50)</f>
        <v>Check - each entry provides sufficient information</v>
      </c>
      <c r="E134" s="123"/>
      <c r="F134" s="16"/>
    </row>
    <row r="135" spans="1:6" ht="10.5" customHeight="1" x14ac:dyDescent="0.4">
      <c r="A135" s="16"/>
      <c r="B135" s="57"/>
      <c r="C135" s="18"/>
      <c r="D135" s="16"/>
      <c r="E135" s="16"/>
      <c r="F135" s="16"/>
    </row>
    <row r="136" spans="1:6" ht="34.5" customHeight="1" x14ac:dyDescent="0.35">
      <c r="A136" s="30" t="s">
        <v>130</v>
      </c>
      <c r="B136" s="58">
        <f>B22+B70+B134</f>
        <v>10788.18</v>
      </c>
      <c r="C136" s="31"/>
      <c r="D136" s="31"/>
      <c r="E136" s="31"/>
      <c r="F136" s="16"/>
    </row>
    <row r="137" spans="1:6" ht="13.15" x14ac:dyDescent="0.4">
      <c r="A137" s="16"/>
      <c r="B137" s="18"/>
      <c r="C137" s="16"/>
      <c r="D137" s="16"/>
      <c r="E137" s="16"/>
      <c r="F137" s="16"/>
    </row>
    <row r="138" spans="1:6" ht="13.15" x14ac:dyDescent="0.4">
      <c r="A138" s="17" t="s">
        <v>73</v>
      </c>
      <c r="B138" s="18"/>
      <c r="C138" s="16"/>
      <c r="D138" s="16"/>
      <c r="E138" s="16"/>
      <c r="F138" s="16"/>
    </row>
    <row r="139" spans="1:6" ht="12.6" customHeight="1" x14ac:dyDescent="0.35">
      <c r="A139" s="19" t="s">
        <v>131</v>
      </c>
      <c r="F139" s="16"/>
    </row>
    <row r="140" spans="1:6" ht="12.95" customHeight="1" x14ac:dyDescent="0.35">
      <c r="A140" s="19" t="s">
        <v>132</v>
      </c>
      <c r="B140" s="16"/>
      <c r="D140" s="16"/>
      <c r="F140" s="16"/>
    </row>
    <row r="141" spans="1:6" x14ac:dyDescent="0.35">
      <c r="A141" s="19" t="s">
        <v>133</v>
      </c>
      <c r="F141" s="16"/>
    </row>
    <row r="142" spans="1:6" ht="13.15" x14ac:dyDescent="0.4">
      <c r="A142" s="19" t="s">
        <v>79</v>
      </c>
      <c r="B142" s="18"/>
      <c r="C142" s="16"/>
      <c r="D142" s="16"/>
      <c r="E142" s="16"/>
      <c r="F142" s="16"/>
    </row>
    <row r="143" spans="1:6" ht="12.95" customHeight="1" x14ac:dyDescent="0.35">
      <c r="A143" s="19" t="s">
        <v>134</v>
      </c>
      <c r="B143" s="16"/>
      <c r="D143" s="16"/>
      <c r="F143" s="16"/>
    </row>
    <row r="144" spans="1:6" x14ac:dyDescent="0.35">
      <c r="A144" s="19" t="s">
        <v>135</v>
      </c>
      <c r="F144" s="16"/>
    </row>
    <row r="145" spans="1:6" x14ac:dyDescent="0.35">
      <c r="A145" s="19" t="s">
        <v>136</v>
      </c>
      <c r="B145" s="19"/>
      <c r="C145" s="19"/>
      <c r="D145" s="19"/>
      <c r="F145" s="16"/>
    </row>
    <row r="146" spans="1:6" x14ac:dyDescent="0.35">
      <c r="A146" s="25"/>
      <c r="B146" s="16"/>
      <c r="C146" s="16"/>
      <c r="D146" s="16"/>
      <c r="E146" s="16"/>
      <c r="F146" s="16"/>
    </row>
    <row r="147" spans="1:6" hidden="1" x14ac:dyDescent="0.35">
      <c r="A147" s="25"/>
      <c r="B147" s="16"/>
      <c r="C147" s="16"/>
      <c r="D147" s="16"/>
      <c r="E147" s="16"/>
      <c r="F147" s="16"/>
    </row>
    <row r="148" spans="1:6" x14ac:dyDescent="0.35"/>
    <row r="149" spans="1:6" x14ac:dyDescent="0.35"/>
    <row r="150" spans="1:6" x14ac:dyDescent="0.35"/>
    <row r="151" spans="1:6" x14ac:dyDescent="0.35"/>
    <row r="152" spans="1:6" ht="12.75" hidden="1" customHeight="1" x14ac:dyDescent="0.35"/>
    <row r="153" spans="1:6" x14ac:dyDescent="0.35"/>
    <row r="154" spans="1:6" x14ac:dyDescent="0.35"/>
    <row r="155" spans="1:6" hidden="1" x14ac:dyDescent="0.35">
      <c r="A155" s="25"/>
      <c r="B155" s="16"/>
      <c r="C155" s="16"/>
      <c r="D155" s="16"/>
      <c r="E155" s="16"/>
      <c r="F155" s="16"/>
    </row>
    <row r="156" spans="1:6" hidden="1" x14ac:dyDescent="0.35">
      <c r="A156" s="25"/>
      <c r="B156" s="16"/>
      <c r="C156" s="16"/>
      <c r="D156" s="16"/>
      <c r="E156" s="16"/>
      <c r="F156" s="16"/>
    </row>
    <row r="157" spans="1:6" hidden="1" x14ac:dyDescent="0.35">
      <c r="A157" s="25"/>
      <c r="B157" s="16"/>
      <c r="C157" s="16"/>
      <c r="D157" s="16"/>
      <c r="E157" s="16"/>
      <c r="F157" s="16"/>
    </row>
    <row r="158" spans="1:6" hidden="1" x14ac:dyDescent="0.35">
      <c r="A158" s="25"/>
      <c r="B158" s="16"/>
      <c r="C158" s="16"/>
      <c r="D158" s="16"/>
      <c r="E158" s="16"/>
      <c r="F158" s="16"/>
    </row>
    <row r="159" spans="1:6" hidden="1" x14ac:dyDescent="0.35">
      <c r="A159" s="25"/>
      <c r="B159" s="16"/>
      <c r="C159" s="16"/>
      <c r="D159" s="16"/>
      <c r="E159" s="16"/>
      <c r="F159" s="16"/>
    </row>
    <row r="160" spans="1:6"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sheetData>
  <sheetProtection sheet="1" formatCells="0" formatRows="0" insertColumns="0" insertRows="0" deleteRows="0"/>
  <mergeCells count="14">
    <mergeCell ref="B7:E7"/>
    <mergeCell ref="B5:E5"/>
    <mergeCell ref="A1:E1"/>
    <mergeCell ref="A24:E24"/>
    <mergeCell ref="A72:E72"/>
    <mergeCell ref="B2:E2"/>
    <mergeCell ref="B3:E3"/>
    <mergeCell ref="B4:E4"/>
    <mergeCell ref="A8:E8"/>
    <mergeCell ref="A9:E9"/>
    <mergeCell ref="B6:E6"/>
    <mergeCell ref="D22:E22"/>
    <mergeCell ref="D70:E70"/>
    <mergeCell ref="A10:E10"/>
  </mergeCells>
  <phoneticPr fontId="38" type="noConversion"/>
  <dataValidations xWindow="161" yWindow="729"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A29 A12:A13 A21 A133 A74:A130 A6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3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A20 A131:A132 A30:A38 A39:A6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61" yWindow="729"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B74:B133 B12:B21 B26:B38 B39:B69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118"/>
  <sheetViews>
    <sheetView zoomScaleNormal="100" workbookViewId="0">
      <selection activeCell="C72" sqref="C72"/>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9.265625" customWidth="1"/>
    <col min="7" max="10" width="9.1328125" hidden="1" customWidth="1"/>
    <col min="11" max="13" width="0" hidden="1" customWidth="1"/>
  </cols>
  <sheetData>
    <row r="1" spans="1:6" ht="26.25" customHeight="1" x14ac:dyDescent="0.35">
      <c r="A1" s="140" t="s">
        <v>109</v>
      </c>
      <c r="B1" s="140"/>
      <c r="C1" s="140"/>
      <c r="D1" s="140"/>
      <c r="E1" s="140"/>
    </row>
    <row r="2" spans="1:6" ht="21" customHeight="1" x14ac:dyDescent="0.35">
      <c r="A2" s="3" t="s">
        <v>52</v>
      </c>
      <c r="B2" s="143" t="str">
        <f>'Summary and sign-off'!B2:F2</f>
        <v>New Zealand Symphony Orchestra</v>
      </c>
      <c r="C2" s="143"/>
      <c r="D2" s="143"/>
      <c r="E2" s="143"/>
    </row>
    <row r="3" spans="1:6" ht="21" customHeight="1" x14ac:dyDescent="0.35">
      <c r="A3" s="3" t="s">
        <v>110</v>
      </c>
      <c r="B3" s="143" t="str">
        <f>'Summary and sign-off'!B3:F3</f>
        <v>Peter Biggs</v>
      </c>
      <c r="C3" s="143"/>
      <c r="D3" s="143"/>
      <c r="E3" s="143"/>
    </row>
    <row r="4" spans="1:6" ht="21" customHeight="1" x14ac:dyDescent="0.35">
      <c r="A4" s="3" t="s">
        <v>111</v>
      </c>
      <c r="B4" s="143">
        <f>'Summary and sign-off'!B4:F4</f>
        <v>44378</v>
      </c>
      <c r="C4" s="143"/>
      <c r="D4" s="143"/>
      <c r="E4" s="143"/>
    </row>
    <row r="5" spans="1:6" ht="21" customHeight="1" x14ac:dyDescent="0.35">
      <c r="A5" s="3" t="s">
        <v>112</v>
      </c>
      <c r="B5" s="143">
        <f>'Summary and sign-off'!B5:F5</f>
        <v>44742</v>
      </c>
      <c r="C5" s="143"/>
      <c r="D5" s="143"/>
      <c r="E5" s="143"/>
    </row>
    <row r="6" spans="1:6" ht="21" customHeight="1" x14ac:dyDescent="0.35">
      <c r="A6" s="3" t="s">
        <v>113</v>
      </c>
      <c r="B6" s="138" t="s">
        <v>80</v>
      </c>
      <c r="C6" s="138"/>
      <c r="D6" s="138"/>
      <c r="E6" s="138"/>
    </row>
    <row r="7" spans="1:6" ht="21" customHeight="1" x14ac:dyDescent="0.35">
      <c r="A7" s="3" t="s">
        <v>56</v>
      </c>
      <c r="B7" s="138" t="s">
        <v>83</v>
      </c>
      <c r="C7" s="138"/>
      <c r="D7" s="138"/>
      <c r="E7" s="138"/>
    </row>
    <row r="8" spans="1:6" ht="35.25" customHeight="1" x14ac:dyDescent="0.4">
      <c r="A8" s="153" t="s">
        <v>137</v>
      </c>
      <c r="B8" s="153"/>
      <c r="C8" s="154"/>
      <c r="D8" s="154"/>
      <c r="E8" s="154"/>
      <c r="F8" s="26"/>
    </row>
    <row r="9" spans="1:6" ht="35.25" customHeight="1" x14ac:dyDescent="0.4">
      <c r="A9" s="151" t="s">
        <v>138</v>
      </c>
      <c r="B9" s="152"/>
      <c r="C9" s="152"/>
      <c r="D9" s="152"/>
      <c r="E9" s="152"/>
      <c r="F9" s="26"/>
    </row>
    <row r="10" spans="1:6" ht="27" customHeight="1" x14ac:dyDescent="0.35">
      <c r="A10" s="23" t="s">
        <v>139</v>
      </c>
      <c r="B10" s="23" t="s">
        <v>62</v>
      </c>
      <c r="C10" s="23" t="s">
        <v>140</v>
      </c>
      <c r="D10" s="23" t="s">
        <v>141</v>
      </c>
      <c r="E10" s="23" t="s">
        <v>121</v>
      </c>
      <c r="F10" s="19"/>
    </row>
    <row r="11" spans="1:6" s="2" customFormat="1" hidden="1" x14ac:dyDescent="0.35">
      <c r="A11" s="99"/>
      <c r="B11" s="96"/>
      <c r="C11" s="100"/>
      <c r="D11" s="100"/>
      <c r="E11" s="101"/>
    </row>
    <row r="12" spans="1:6" s="2" customFormat="1" x14ac:dyDescent="0.35">
      <c r="A12" s="117">
        <v>44378</v>
      </c>
      <c r="B12" s="118">
        <v>47</v>
      </c>
      <c r="C12" s="121" t="s">
        <v>260</v>
      </c>
      <c r="D12" s="121" t="s">
        <v>174</v>
      </c>
      <c r="E12" s="122" t="s">
        <v>172</v>
      </c>
    </row>
    <row r="13" spans="1:6" s="2" customFormat="1" x14ac:dyDescent="0.35">
      <c r="A13" s="117">
        <v>44384</v>
      </c>
      <c r="B13" s="118">
        <v>38</v>
      </c>
      <c r="C13" s="121" t="s">
        <v>197</v>
      </c>
      <c r="D13" s="121" t="s">
        <v>198</v>
      </c>
      <c r="E13" s="122" t="s">
        <v>172</v>
      </c>
    </row>
    <row r="14" spans="1:6" s="2" customFormat="1" x14ac:dyDescent="0.35">
      <c r="A14" s="117">
        <v>44384</v>
      </c>
      <c r="B14" s="118">
        <v>52.9</v>
      </c>
      <c r="C14" s="121" t="s">
        <v>366</v>
      </c>
      <c r="D14" s="121" t="s">
        <v>200</v>
      </c>
      <c r="E14" s="122" t="s">
        <v>172</v>
      </c>
    </row>
    <row r="15" spans="1:6" s="2" customFormat="1" ht="25.5" x14ac:dyDescent="0.35">
      <c r="A15" s="117">
        <v>44388</v>
      </c>
      <c r="B15" s="118">
        <v>186.18</v>
      </c>
      <c r="C15" s="121" t="s">
        <v>355</v>
      </c>
      <c r="D15" s="121" t="s">
        <v>199</v>
      </c>
      <c r="E15" s="122" t="s">
        <v>172</v>
      </c>
    </row>
    <row r="16" spans="1:6" s="2" customFormat="1" x14ac:dyDescent="0.35">
      <c r="A16" s="117">
        <v>44388</v>
      </c>
      <c r="B16" s="118">
        <v>195.39</v>
      </c>
      <c r="C16" s="121" t="s">
        <v>373</v>
      </c>
      <c r="D16" s="121" t="s">
        <v>199</v>
      </c>
      <c r="E16" s="122" t="s">
        <v>172</v>
      </c>
    </row>
    <row r="17" spans="1:5" s="2" customFormat="1" ht="25.5" x14ac:dyDescent="0.35">
      <c r="A17" s="117">
        <v>44392</v>
      </c>
      <c r="B17" s="118">
        <v>337.01</v>
      </c>
      <c r="C17" s="121" t="s">
        <v>414</v>
      </c>
      <c r="D17" s="121" t="s">
        <v>361</v>
      </c>
      <c r="E17" s="122" t="s">
        <v>172</v>
      </c>
    </row>
    <row r="18" spans="1:5" s="2" customFormat="1" x14ac:dyDescent="0.35">
      <c r="A18" s="117">
        <v>44399</v>
      </c>
      <c r="B18" s="118">
        <v>58.26</v>
      </c>
      <c r="C18" s="121" t="s">
        <v>418</v>
      </c>
      <c r="D18" s="121" t="s">
        <v>325</v>
      </c>
      <c r="E18" s="122" t="s">
        <v>172</v>
      </c>
    </row>
    <row r="19" spans="1:5" s="2" customFormat="1" x14ac:dyDescent="0.35">
      <c r="A19" s="117">
        <v>44400</v>
      </c>
      <c r="B19" s="118">
        <v>18.78</v>
      </c>
      <c r="C19" s="121" t="s">
        <v>419</v>
      </c>
      <c r="D19" s="121" t="s">
        <v>212</v>
      </c>
      <c r="E19" s="122"/>
    </row>
    <row r="20" spans="1:5" s="2" customFormat="1" ht="38.25" x14ac:dyDescent="0.35">
      <c r="A20" s="117">
        <v>44403</v>
      </c>
      <c r="B20" s="118">
        <v>330.4</v>
      </c>
      <c r="C20" s="121" t="s">
        <v>421</v>
      </c>
      <c r="D20" s="121" t="s">
        <v>207</v>
      </c>
      <c r="E20" s="122" t="s">
        <v>172</v>
      </c>
    </row>
    <row r="21" spans="1:5" s="2" customFormat="1" ht="25.5" x14ac:dyDescent="0.35">
      <c r="A21" s="117">
        <v>44412</v>
      </c>
      <c r="B21" s="118">
        <v>140</v>
      </c>
      <c r="C21" s="121" t="s">
        <v>415</v>
      </c>
      <c r="D21" s="121" t="s">
        <v>205</v>
      </c>
      <c r="E21" s="122" t="s">
        <v>172</v>
      </c>
    </row>
    <row r="22" spans="1:5" s="2" customFormat="1" x14ac:dyDescent="0.35">
      <c r="A22" s="117">
        <v>44420</v>
      </c>
      <c r="B22" s="118">
        <v>129.54</v>
      </c>
      <c r="C22" s="121" t="s">
        <v>374</v>
      </c>
      <c r="D22" s="121" t="s">
        <v>200</v>
      </c>
      <c r="E22" s="122" t="s">
        <v>172</v>
      </c>
    </row>
    <row r="23" spans="1:5" s="2" customFormat="1" ht="25.5" x14ac:dyDescent="0.35">
      <c r="A23" s="117">
        <v>44475</v>
      </c>
      <c r="B23" s="118">
        <v>232</v>
      </c>
      <c r="C23" s="121" t="s">
        <v>206</v>
      </c>
      <c r="D23" s="121" t="s">
        <v>207</v>
      </c>
      <c r="E23" s="122" t="s">
        <v>172</v>
      </c>
    </row>
    <row r="24" spans="1:5" s="2" customFormat="1" x14ac:dyDescent="0.35">
      <c r="A24" s="117">
        <v>44476</v>
      </c>
      <c r="B24" s="118">
        <v>26.52</v>
      </c>
      <c r="C24" s="121" t="s">
        <v>326</v>
      </c>
      <c r="D24" s="121" t="s">
        <v>325</v>
      </c>
      <c r="E24" s="122" t="s">
        <v>172</v>
      </c>
    </row>
    <row r="25" spans="1:5" s="2" customFormat="1" ht="25.5" x14ac:dyDescent="0.35">
      <c r="A25" s="117">
        <v>44485</v>
      </c>
      <c r="B25" s="118">
        <v>81.900000000000006</v>
      </c>
      <c r="C25" s="121" t="s">
        <v>357</v>
      </c>
      <c r="D25" s="121" t="s">
        <v>226</v>
      </c>
      <c r="E25" s="122" t="s">
        <v>172</v>
      </c>
    </row>
    <row r="26" spans="1:5" s="2" customFormat="1" x14ac:dyDescent="0.35">
      <c r="A26" s="117">
        <v>44485</v>
      </c>
      <c r="B26" s="118">
        <v>14.78</v>
      </c>
      <c r="C26" s="121" t="s">
        <v>417</v>
      </c>
      <c r="D26" s="121" t="s">
        <v>225</v>
      </c>
      <c r="E26" s="122" t="s">
        <v>172</v>
      </c>
    </row>
    <row r="27" spans="1:5" s="2" customFormat="1" ht="25.5" x14ac:dyDescent="0.35">
      <c r="A27" s="117">
        <v>44488</v>
      </c>
      <c r="B27" s="118">
        <v>15</v>
      </c>
      <c r="C27" s="121" t="s">
        <v>422</v>
      </c>
      <c r="D27" s="121" t="s">
        <v>225</v>
      </c>
      <c r="E27" s="122" t="s">
        <v>172</v>
      </c>
    </row>
    <row r="28" spans="1:5" s="2" customFormat="1" ht="25.5" x14ac:dyDescent="0.35">
      <c r="A28" s="117">
        <v>44489</v>
      </c>
      <c r="B28" s="118">
        <v>169.57</v>
      </c>
      <c r="C28" s="121" t="s">
        <v>423</v>
      </c>
      <c r="D28" s="121" t="s">
        <v>231</v>
      </c>
      <c r="E28" s="122" t="s">
        <v>172</v>
      </c>
    </row>
    <row r="29" spans="1:5" s="2" customFormat="1" ht="38.25" x14ac:dyDescent="0.35">
      <c r="A29" s="117">
        <v>44495</v>
      </c>
      <c r="B29" s="118">
        <v>375</v>
      </c>
      <c r="C29" s="121" t="s">
        <v>424</v>
      </c>
      <c r="D29" s="121" t="s">
        <v>207</v>
      </c>
      <c r="E29" s="122" t="s">
        <v>172</v>
      </c>
    </row>
    <row r="30" spans="1:5" s="2" customFormat="1" x14ac:dyDescent="0.35">
      <c r="A30" s="117">
        <v>44497</v>
      </c>
      <c r="B30" s="118">
        <v>179.13</v>
      </c>
      <c r="C30" s="121" t="s">
        <v>327</v>
      </c>
      <c r="D30" s="121" t="s">
        <v>216</v>
      </c>
      <c r="E30" s="122" t="s">
        <v>172</v>
      </c>
    </row>
    <row r="31" spans="1:5" s="2" customFormat="1" ht="25.5" x14ac:dyDescent="0.35">
      <c r="A31" s="117">
        <v>44497</v>
      </c>
      <c r="B31" s="118">
        <v>263.16000000000003</v>
      </c>
      <c r="C31" s="121" t="s">
        <v>425</v>
      </c>
      <c r="D31" s="121" t="s">
        <v>207</v>
      </c>
      <c r="E31" s="122" t="s">
        <v>172</v>
      </c>
    </row>
    <row r="32" spans="1:5" s="2" customFormat="1" ht="38.25" x14ac:dyDescent="0.35">
      <c r="A32" s="117">
        <v>44503</v>
      </c>
      <c r="B32" s="118">
        <v>250.6</v>
      </c>
      <c r="C32" s="121" t="s">
        <v>426</v>
      </c>
      <c r="D32" s="121" t="s">
        <v>199</v>
      </c>
      <c r="E32" s="122" t="s">
        <v>172</v>
      </c>
    </row>
    <row r="33" spans="1:5" s="2" customFormat="1" x14ac:dyDescent="0.35">
      <c r="A33" s="117">
        <v>44505</v>
      </c>
      <c r="B33" s="118">
        <v>24.4</v>
      </c>
      <c r="C33" s="121" t="s">
        <v>258</v>
      </c>
      <c r="D33" s="121" t="s">
        <v>259</v>
      </c>
      <c r="E33" s="122" t="s">
        <v>172</v>
      </c>
    </row>
    <row r="34" spans="1:5" s="2" customFormat="1" x14ac:dyDescent="0.35">
      <c r="A34" s="117">
        <v>44510</v>
      </c>
      <c r="B34" s="118">
        <v>52.06</v>
      </c>
      <c r="C34" s="121" t="s">
        <v>354</v>
      </c>
      <c r="D34" s="121" t="s">
        <v>352</v>
      </c>
      <c r="E34" s="122" t="s">
        <v>172</v>
      </c>
    </row>
    <row r="35" spans="1:5" s="2" customFormat="1" x14ac:dyDescent="0.35">
      <c r="A35" s="117">
        <v>44511</v>
      </c>
      <c r="B35" s="118">
        <v>136.5</v>
      </c>
      <c r="C35" s="121" t="s">
        <v>375</v>
      </c>
      <c r="D35" s="121" t="s">
        <v>216</v>
      </c>
      <c r="E35" s="122" t="s">
        <v>172</v>
      </c>
    </row>
    <row r="36" spans="1:5" s="2" customFormat="1" x14ac:dyDescent="0.35">
      <c r="A36" s="117">
        <v>44513</v>
      </c>
      <c r="B36" s="118">
        <v>820</v>
      </c>
      <c r="C36" s="121" t="s">
        <v>349</v>
      </c>
      <c r="D36" s="121" t="s">
        <v>350</v>
      </c>
      <c r="E36" s="122" t="s">
        <v>172</v>
      </c>
    </row>
    <row r="37" spans="1:5" s="2" customFormat="1" x14ac:dyDescent="0.35">
      <c r="A37" s="117">
        <v>44513</v>
      </c>
      <c r="B37" s="118">
        <v>360</v>
      </c>
      <c r="C37" s="121" t="s">
        <v>353</v>
      </c>
      <c r="D37" s="121" t="s">
        <v>351</v>
      </c>
      <c r="E37" s="122" t="s">
        <v>172</v>
      </c>
    </row>
    <row r="38" spans="1:5" s="2" customFormat="1" x14ac:dyDescent="0.35">
      <c r="A38" s="117">
        <v>44516</v>
      </c>
      <c r="B38" s="118">
        <v>115</v>
      </c>
      <c r="C38" s="121" t="s">
        <v>208</v>
      </c>
      <c r="D38" s="121" t="s">
        <v>180</v>
      </c>
      <c r="E38" s="122" t="s">
        <v>172</v>
      </c>
    </row>
    <row r="39" spans="1:5" s="2" customFormat="1" ht="25.5" x14ac:dyDescent="0.35">
      <c r="A39" s="117">
        <v>44522</v>
      </c>
      <c r="B39" s="118">
        <v>243.5</v>
      </c>
      <c r="C39" s="121" t="s">
        <v>376</v>
      </c>
      <c r="D39" s="121" t="s">
        <v>209</v>
      </c>
      <c r="E39" s="122" t="s">
        <v>172</v>
      </c>
    </row>
    <row r="40" spans="1:5" s="2" customFormat="1" ht="25.5" x14ac:dyDescent="0.35">
      <c r="A40" s="117">
        <v>44523</v>
      </c>
      <c r="B40" s="118">
        <v>633.41999999999996</v>
      </c>
      <c r="C40" s="121" t="s">
        <v>364</v>
      </c>
      <c r="D40" s="121" t="s">
        <v>210</v>
      </c>
      <c r="E40" s="122" t="s">
        <v>172</v>
      </c>
    </row>
    <row r="41" spans="1:5" s="2" customFormat="1" ht="25.5" x14ac:dyDescent="0.35">
      <c r="A41" s="117">
        <v>44525</v>
      </c>
      <c r="B41" s="118">
        <v>500</v>
      </c>
      <c r="C41" s="121" t="s">
        <v>367</v>
      </c>
      <c r="D41" s="121" t="s">
        <v>199</v>
      </c>
      <c r="E41" s="122" t="s">
        <v>172</v>
      </c>
    </row>
    <row r="42" spans="1:5" s="2" customFormat="1" x14ac:dyDescent="0.35">
      <c r="A42" s="117">
        <v>44529</v>
      </c>
      <c r="B42" s="118">
        <v>134.63999999999999</v>
      </c>
      <c r="C42" s="121" t="s">
        <v>377</v>
      </c>
      <c r="D42" s="121" t="s">
        <v>200</v>
      </c>
      <c r="E42" s="122" t="s">
        <v>172</v>
      </c>
    </row>
    <row r="43" spans="1:5" s="2" customFormat="1" x14ac:dyDescent="0.35">
      <c r="A43" s="117">
        <v>44529</v>
      </c>
      <c r="B43" s="118">
        <v>8.1999999999999993</v>
      </c>
      <c r="C43" s="121" t="s">
        <v>211</v>
      </c>
      <c r="D43" s="121" t="s">
        <v>212</v>
      </c>
      <c r="E43" s="122" t="s">
        <v>172</v>
      </c>
    </row>
    <row r="44" spans="1:5" s="2" customFormat="1" x14ac:dyDescent="0.35">
      <c r="A44" s="117">
        <v>44538</v>
      </c>
      <c r="B44" s="118">
        <v>28</v>
      </c>
      <c r="C44" s="121" t="s">
        <v>378</v>
      </c>
      <c r="D44" s="121" t="s">
        <v>217</v>
      </c>
      <c r="E44" s="122" t="s">
        <v>172</v>
      </c>
    </row>
    <row r="45" spans="1:5" s="2" customFormat="1" x14ac:dyDescent="0.35">
      <c r="A45" s="117">
        <v>44540</v>
      </c>
      <c r="B45" s="118">
        <v>30</v>
      </c>
      <c r="C45" s="121" t="s">
        <v>214</v>
      </c>
      <c r="D45" s="121" t="s">
        <v>213</v>
      </c>
      <c r="E45" s="122" t="s">
        <v>172</v>
      </c>
    </row>
    <row r="46" spans="1:5" s="2" customFormat="1" x14ac:dyDescent="0.35">
      <c r="A46" s="117">
        <v>44540</v>
      </c>
      <c r="B46" s="118">
        <v>30</v>
      </c>
      <c r="C46" s="121" t="s">
        <v>215</v>
      </c>
      <c r="D46" s="121" t="s">
        <v>216</v>
      </c>
      <c r="E46" s="122" t="s">
        <v>172</v>
      </c>
    </row>
    <row r="47" spans="1:5" s="2" customFormat="1" x14ac:dyDescent="0.35">
      <c r="A47" s="117">
        <v>44553</v>
      </c>
      <c r="B47" s="118">
        <v>84</v>
      </c>
      <c r="C47" s="121" t="s">
        <v>214</v>
      </c>
      <c r="D47" s="121" t="s">
        <v>218</v>
      </c>
      <c r="E47" s="122" t="s">
        <v>172</v>
      </c>
    </row>
    <row r="48" spans="1:5" s="2" customFormat="1" x14ac:dyDescent="0.35">
      <c r="A48" s="117">
        <v>44609</v>
      </c>
      <c r="B48" s="118">
        <v>104</v>
      </c>
      <c r="C48" s="121" t="s">
        <v>219</v>
      </c>
      <c r="D48" s="121" t="s">
        <v>216</v>
      </c>
      <c r="E48" s="122" t="s">
        <v>172</v>
      </c>
    </row>
    <row r="49" spans="1:5" s="2" customFormat="1" ht="25.5" x14ac:dyDescent="0.35">
      <c r="A49" s="117">
        <v>44621</v>
      </c>
      <c r="B49" s="118">
        <v>150</v>
      </c>
      <c r="C49" s="121" t="s">
        <v>348</v>
      </c>
      <c r="D49" s="121" t="s">
        <v>200</v>
      </c>
      <c r="E49" s="122" t="s">
        <v>172</v>
      </c>
    </row>
    <row r="50" spans="1:5" s="2" customFormat="1" ht="38.25" x14ac:dyDescent="0.35">
      <c r="A50" s="117">
        <v>44621</v>
      </c>
      <c r="B50" s="118">
        <v>126</v>
      </c>
      <c r="C50" s="121" t="s">
        <v>427</v>
      </c>
      <c r="D50" s="121" t="s">
        <v>220</v>
      </c>
      <c r="E50" s="122" t="s">
        <v>172</v>
      </c>
    </row>
    <row r="51" spans="1:5" s="2" customFormat="1" x14ac:dyDescent="0.35">
      <c r="A51" s="117">
        <v>44622</v>
      </c>
      <c r="B51" s="118">
        <v>90</v>
      </c>
      <c r="C51" s="121" t="s">
        <v>179</v>
      </c>
      <c r="D51" s="121" t="s">
        <v>180</v>
      </c>
      <c r="E51" s="122" t="s">
        <v>172</v>
      </c>
    </row>
    <row r="52" spans="1:5" s="2" customFormat="1" ht="25.5" x14ac:dyDescent="0.35">
      <c r="A52" s="117">
        <v>44628</v>
      </c>
      <c r="B52" s="118">
        <v>165.5</v>
      </c>
      <c r="C52" s="121" t="s">
        <v>407</v>
      </c>
      <c r="D52" s="121" t="s">
        <v>200</v>
      </c>
      <c r="E52" s="122" t="s">
        <v>172</v>
      </c>
    </row>
    <row r="53" spans="1:5" s="2" customFormat="1" x14ac:dyDescent="0.35">
      <c r="A53" s="117">
        <v>44628</v>
      </c>
      <c r="B53" s="118">
        <v>110</v>
      </c>
      <c r="C53" s="121" t="s">
        <v>379</v>
      </c>
      <c r="D53" s="121" t="s">
        <v>180</v>
      </c>
      <c r="E53" s="122" t="s">
        <v>172</v>
      </c>
    </row>
    <row r="54" spans="1:5" s="2" customFormat="1" ht="25.5" x14ac:dyDescent="0.35">
      <c r="A54" s="117">
        <v>44628</v>
      </c>
      <c r="B54" s="118">
        <v>1660.95</v>
      </c>
      <c r="C54" s="121" t="s">
        <v>359</v>
      </c>
      <c r="D54" s="121" t="s">
        <v>360</v>
      </c>
      <c r="E54" s="122" t="s">
        <v>172</v>
      </c>
    </row>
    <row r="55" spans="1:5" s="2" customFormat="1" x14ac:dyDescent="0.35">
      <c r="A55" s="117">
        <v>44629</v>
      </c>
      <c r="B55" s="118">
        <v>292.95</v>
      </c>
      <c r="C55" s="121" t="s">
        <v>221</v>
      </c>
      <c r="D55" s="121" t="s">
        <v>222</v>
      </c>
      <c r="E55" s="122" t="s">
        <v>172</v>
      </c>
    </row>
    <row r="56" spans="1:5" s="2" customFormat="1" x14ac:dyDescent="0.35">
      <c r="A56" s="117">
        <v>44634</v>
      </c>
      <c r="B56" s="118">
        <v>79.13</v>
      </c>
      <c r="C56" s="121" t="s">
        <v>301</v>
      </c>
      <c r="D56" s="121" t="s">
        <v>200</v>
      </c>
      <c r="E56" s="122"/>
    </row>
    <row r="57" spans="1:5" s="2" customFormat="1" x14ac:dyDescent="0.35">
      <c r="A57" s="117">
        <v>44644</v>
      </c>
      <c r="B57" s="118">
        <v>61.2</v>
      </c>
      <c r="C57" s="121" t="s">
        <v>223</v>
      </c>
      <c r="D57" s="121" t="s">
        <v>210</v>
      </c>
      <c r="E57" s="122" t="s">
        <v>172</v>
      </c>
    </row>
    <row r="58" spans="1:5" s="2" customFormat="1" ht="25.5" x14ac:dyDescent="0.35">
      <c r="A58" s="117">
        <v>44648</v>
      </c>
      <c r="B58" s="118">
        <v>303.04000000000002</v>
      </c>
      <c r="C58" s="121" t="s">
        <v>428</v>
      </c>
      <c r="D58" s="121" t="s">
        <v>199</v>
      </c>
      <c r="E58" s="122" t="s">
        <v>172</v>
      </c>
    </row>
    <row r="59" spans="1:5" s="2" customFormat="1" x14ac:dyDescent="0.35">
      <c r="A59" s="117">
        <v>44650</v>
      </c>
      <c r="B59" s="118">
        <v>33</v>
      </c>
      <c r="C59" s="121" t="s">
        <v>316</v>
      </c>
      <c r="D59" s="121" t="s">
        <v>226</v>
      </c>
      <c r="E59" s="122" t="s">
        <v>172</v>
      </c>
    </row>
    <row r="60" spans="1:5" s="2" customFormat="1" ht="25.5" x14ac:dyDescent="0.35">
      <c r="A60" s="117">
        <v>44651</v>
      </c>
      <c r="B60" s="118">
        <v>945</v>
      </c>
      <c r="C60" s="121" t="s">
        <v>342</v>
      </c>
      <c r="D60" s="121" t="s">
        <v>224</v>
      </c>
      <c r="E60" s="122" t="s">
        <v>172</v>
      </c>
    </row>
    <row r="61" spans="1:5" s="2" customFormat="1" x14ac:dyDescent="0.35">
      <c r="A61" s="117">
        <v>44651</v>
      </c>
      <c r="B61" s="118">
        <v>13.5</v>
      </c>
      <c r="C61" s="121" t="s">
        <v>358</v>
      </c>
      <c r="D61" s="121" t="s">
        <v>225</v>
      </c>
      <c r="E61" s="122" t="s">
        <v>172</v>
      </c>
    </row>
    <row r="62" spans="1:5" s="2" customFormat="1" x14ac:dyDescent="0.35">
      <c r="A62" s="117">
        <v>44652</v>
      </c>
      <c r="B62" s="118">
        <v>29.89</v>
      </c>
      <c r="C62" s="121" t="s">
        <v>316</v>
      </c>
      <c r="D62" s="121" t="s">
        <v>226</v>
      </c>
      <c r="E62" s="122" t="s">
        <v>172</v>
      </c>
    </row>
    <row r="63" spans="1:5" s="2" customFormat="1" x14ac:dyDescent="0.35">
      <c r="A63" s="117">
        <v>44672</v>
      </c>
      <c r="B63" s="118">
        <v>183</v>
      </c>
      <c r="C63" s="121" t="s">
        <v>337</v>
      </c>
      <c r="D63" s="121" t="s">
        <v>209</v>
      </c>
      <c r="E63" s="122" t="s">
        <v>177</v>
      </c>
    </row>
    <row r="64" spans="1:5" s="2" customFormat="1" x14ac:dyDescent="0.35">
      <c r="A64" s="117">
        <v>44672</v>
      </c>
      <c r="B64" s="118">
        <v>67</v>
      </c>
      <c r="C64" s="121" t="s">
        <v>333</v>
      </c>
      <c r="D64" s="121" t="s">
        <v>334</v>
      </c>
      <c r="E64" s="122" t="s">
        <v>177</v>
      </c>
    </row>
    <row r="65" spans="1:6" s="2" customFormat="1" x14ac:dyDescent="0.35">
      <c r="A65" s="117">
        <v>44672</v>
      </c>
      <c r="B65" s="118">
        <v>11</v>
      </c>
      <c r="C65" s="121" t="s">
        <v>335</v>
      </c>
      <c r="D65" s="121" t="s">
        <v>212</v>
      </c>
      <c r="E65" s="122" t="s">
        <v>177</v>
      </c>
    </row>
    <row r="66" spans="1:6" s="2" customFormat="1" ht="25.5" x14ac:dyDescent="0.35">
      <c r="A66" s="117">
        <v>44690</v>
      </c>
      <c r="B66" s="118">
        <v>183.8</v>
      </c>
      <c r="C66" s="121" t="s">
        <v>429</v>
      </c>
      <c r="D66" s="121" t="s">
        <v>336</v>
      </c>
      <c r="E66" s="122" t="s">
        <v>172</v>
      </c>
    </row>
    <row r="67" spans="1:6" s="2" customFormat="1" ht="38.25" x14ac:dyDescent="0.35">
      <c r="A67" s="117">
        <v>44694</v>
      </c>
      <c r="B67" s="118">
        <v>538.9</v>
      </c>
      <c r="C67" s="121" t="s">
        <v>430</v>
      </c>
      <c r="D67" s="121" t="s">
        <v>210</v>
      </c>
      <c r="E67" s="122" t="s">
        <v>172</v>
      </c>
    </row>
    <row r="68" spans="1:6" s="2" customFormat="1" x14ac:dyDescent="0.35">
      <c r="A68" s="117">
        <v>44700</v>
      </c>
      <c r="B68" s="118">
        <v>101</v>
      </c>
      <c r="C68" s="121" t="s">
        <v>229</v>
      </c>
      <c r="D68" s="121" t="s">
        <v>200</v>
      </c>
      <c r="E68" s="122" t="s">
        <v>172</v>
      </c>
    </row>
    <row r="69" spans="1:6" s="2" customFormat="1" x14ac:dyDescent="0.35">
      <c r="A69" s="117">
        <v>44712</v>
      </c>
      <c r="B69" s="118">
        <v>218.61</v>
      </c>
      <c r="C69" s="121" t="s">
        <v>230</v>
      </c>
      <c r="D69" s="121" t="s">
        <v>231</v>
      </c>
      <c r="E69" s="122" t="s">
        <v>228</v>
      </c>
    </row>
    <row r="70" spans="1:6" s="2" customFormat="1" x14ac:dyDescent="0.35">
      <c r="A70" s="117">
        <v>44713</v>
      </c>
      <c r="B70" s="118">
        <v>78.260000000000005</v>
      </c>
      <c r="C70" s="121" t="s">
        <v>343</v>
      </c>
      <c r="D70" s="121" t="s">
        <v>180</v>
      </c>
      <c r="E70" s="122" t="s">
        <v>172</v>
      </c>
    </row>
    <row r="71" spans="1:6" s="2" customFormat="1" ht="25.5" x14ac:dyDescent="0.35">
      <c r="A71" s="117">
        <v>44720</v>
      </c>
      <c r="B71" s="118">
        <v>96</v>
      </c>
      <c r="C71" s="121" t="s">
        <v>380</v>
      </c>
      <c r="D71" s="121" t="s">
        <v>238</v>
      </c>
      <c r="E71" s="122" t="s">
        <v>172</v>
      </c>
    </row>
    <row r="72" spans="1:6" s="2" customFormat="1" ht="25.5" x14ac:dyDescent="0.35">
      <c r="A72" s="117">
        <v>44734</v>
      </c>
      <c r="B72" s="118">
        <v>22.5</v>
      </c>
      <c r="C72" s="121" t="s">
        <v>340</v>
      </c>
      <c r="D72" s="121" t="s">
        <v>341</v>
      </c>
      <c r="E72" s="122" t="s">
        <v>172</v>
      </c>
    </row>
    <row r="73" spans="1:6" s="2" customFormat="1" ht="11.25" hidden="1" customHeight="1" x14ac:dyDescent="0.35">
      <c r="A73" s="99"/>
      <c r="B73" s="96"/>
      <c r="C73" s="100"/>
      <c r="D73" s="100"/>
      <c r="E73" s="101"/>
    </row>
    <row r="74" spans="1:6" ht="34.5" customHeight="1" x14ac:dyDescent="0.35">
      <c r="A74" s="53" t="s">
        <v>142</v>
      </c>
      <c r="B74" s="62">
        <f>SUM(B11:B73)</f>
        <v>12005.070000000002</v>
      </c>
      <c r="C74" s="70" t="str">
        <f>IF(SUBTOTAL(3,B11:B73)=SUBTOTAL(103,B11:B73),'Summary and sign-off'!$A$48,'Summary and sign-off'!$A$49)</f>
        <v>Check - there are no hidden rows with data</v>
      </c>
      <c r="D74" s="149" t="str">
        <f>IF('Summary and sign-off'!F58='Summary and sign-off'!F54,'Summary and sign-off'!A51,'Summary and sign-off'!A50)</f>
        <v>Check - each entry provides sufficient information</v>
      </c>
      <c r="E74" s="149"/>
      <c r="F74" s="2"/>
    </row>
    <row r="75" spans="1:6" ht="13.15" x14ac:dyDescent="0.4">
      <c r="A75" s="17"/>
      <c r="B75" s="16"/>
      <c r="C75" s="16"/>
      <c r="D75" s="16"/>
      <c r="E75" s="16"/>
    </row>
    <row r="76" spans="1:6" ht="13.15" x14ac:dyDescent="0.4">
      <c r="A76" s="17" t="s">
        <v>73</v>
      </c>
      <c r="B76" s="18"/>
      <c r="C76" s="16"/>
      <c r="D76" s="16"/>
      <c r="E76" s="16"/>
    </row>
    <row r="77" spans="1:6" ht="12.75" customHeight="1" x14ac:dyDescent="0.35">
      <c r="A77" s="19" t="s">
        <v>143</v>
      </c>
      <c r="B77" s="19"/>
      <c r="C77" s="19"/>
      <c r="D77" s="19"/>
      <c r="E77" s="19"/>
    </row>
    <row r="78" spans="1:6" x14ac:dyDescent="0.35">
      <c r="A78" s="19" t="s">
        <v>144</v>
      </c>
      <c r="B78" s="19"/>
      <c r="C78" s="27"/>
      <c r="D78" s="27"/>
      <c r="E78" s="27"/>
    </row>
    <row r="79" spans="1:6" ht="13.15" x14ac:dyDescent="0.4">
      <c r="A79" s="19" t="s">
        <v>79</v>
      </c>
      <c r="B79" s="18"/>
      <c r="C79" s="16"/>
      <c r="D79" s="16"/>
      <c r="E79" s="16"/>
      <c r="F79" s="16"/>
    </row>
    <row r="80" spans="1:6" x14ac:dyDescent="0.35">
      <c r="A80" s="19" t="s">
        <v>145</v>
      </c>
      <c r="B80" s="19"/>
      <c r="C80" s="27"/>
      <c r="D80" s="27"/>
      <c r="E80" s="27"/>
    </row>
    <row r="81" spans="1:5" ht="12.75" customHeight="1" x14ac:dyDescent="0.35">
      <c r="A81" s="19" t="s">
        <v>146</v>
      </c>
      <c r="B81" s="19"/>
      <c r="C81" s="21"/>
      <c r="D81" s="21"/>
      <c r="E81" s="21"/>
    </row>
    <row r="82" spans="1:5" x14ac:dyDescent="0.35">
      <c r="A82" s="16"/>
      <c r="B82" s="16"/>
      <c r="C82" s="16"/>
      <c r="D82" s="16"/>
      <c r="E82" s="16"/>
    </row>
    <row r="83" spans="1:5" x14ac:dyDescent="0.35"/>
    <row r="84" spans="1:5" x14ac:dyDescent="0.35"/>
    <row r="85" spans="1:5" x14ac:dyDescent="0.35"/>
    <row r="86" spans="1:5" x14ac:dyDescent="0.35"/>
    <row r="87" spans="1:5" x14ac:dyDescent="0.35"/>
    <row r="88" spans="1:5" x14ac:dyDescent="0.35"/>
    <row r="89" spans="1:5" x14ac:dyDescent="0.35"/>
    <row r="90" spans="1:5" x14ac:dyDescent="0.35"/>
    <row r="91" spans="1:5" x14ac:dyDescent="0.35"/>
    <row r="92" spans="1:5" x14ac:dyDescent="0.35"/>
    <row r="93" spans="1:5" x14ac:dyDescent="0.35"/>
    <row r="94" spans="1:5" x14ac:dyDescent="0.35"/>
    <row r="95" spans="1:5" x14ac:dyDescent="0.35"/>
    <row r="96" spans="1:5"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sheetData>
  <sheetProtection sheet="1" formatCells="0" insertRows="0" deleteRows="0"/>
  <mergeCells count="10">
    <mergeCell ref="D74:E7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7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7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B11:B73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8"/>
  <sheetViews>
    <sheetView topLeftCell="A4" zoomScale="115" zoomScaleNormal="115" workbookViewId="0">
      <selection activeCell="C19" sqref="C19"/>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6.86328125" customWidth="1"/>
    <col min="7" max="10" width="9.1328125" hidden="1" customWidth="1"/>
    <col min="11" max="13" width="0" hidden="1" customWidth="1"/>
    <col min="14" max="16384" width="9.1328125" hidden="1"/>
  </cols>
  <sheetData>
    <row r="1" spans="1:6" ht="26.25" customHeight="1" x14ac:dyDescent="0.35">
      <c r="A1" s="140" t="s">
        <v>109</v>
      </c>
      <c r="B1" s="140"/>
      <c r="C1" s="140"/>
      <c r="D1" s="140"/>
      <c r="E1" s="140"/>
    </row>
    <row r="2" spans="1:6" ht="21" customHeight="1" x14ac:dyDescent="0.35">
      <c r="A2" s="3" t="s">
        <v>52</v>
      </c>
      <c r="B2" s="143" t="str">
        <f>'Summary and sign-off'!B2:F2</f>
        <v>New Zealand Symphony Orchestra</v>
      </c>
      <c r="C2" s="143"/>
      <c r="D2" s="143"/>
      <c r="E2" s="143"/>
    </row>
    <row r="3" spans="1:6" ht="21" customHeight="1" x14ac:dyDescent="0.35">
      <c r="A3" s="3" t="s">
        <v>110</v>
      </c>
      <c r="B3" s="143" t="str">
        <f>'Summary and sign-off'!B3:F3</f>
        <v>Peter Biggs</v>
      </c>
      <c r="C3" s="143"/>
      <c r="D3" s="143"/>
      <c r="E3" s="143"/>
    </row>
    <row r="4" spans="1:6" ht="21" customHeight="1" x14ac:dyDescent="0.35">
      <c r="A4" s="3" t="s">
        <v>111</v>
      </c>
      <c r="B4" s="143">
        <f>'Summary and sign-off'!B4:F4</f>
        <v>44378</v>
      </c>
      <c r="C4" s="143"/>
      <c r="D4" s="143"/>
      <c r="E4" s="143"/>
    </row>
    <row r="5" spans="1:6" ht="21" customHeight="1" x14ac:dyDescent="0.35">
      <c r="A5" s="3" t="s">
        <v>112</v>
      </c>
      <c r="B5" s="143">
        <f>'Summary and sign-off'!B5:F5</f>
        <v>44742</v>
      </c>
      <c r="C5" s="143"/>
      <c r="D5" s="143"/>
      <c r="E5" s="143"/>
    </row>
    <row r="6" spans="1:6" ht="21" customHeight="1" x14ac:dyDescent="0.35">
      <c r="A6" s="3" t="s">
        <v>113</v>
      </c>
      <c r="B6" s="138" t="s">
        <v>80</v>
      </c>
      <c r="C6" s="138"/>
      <c r="D6" s="138"/>
      <c r="E6" s="138"/>
      <c r="F6" s="22"/>
    </row>
    <row r="7" spans="1:6" ht="21" customHeight="1" x14ac:dyDescent="0.35">
      <c r="A7" s="3" t="s">
        <v>56</v>
      </c>
      <c r="B7" s="138" t="s">
        <v>83</v>
      </c>
      <c r="C7" s="138"/>
      <c r="D7" s="138"/>
      <c r="E7" s="138"/>
      <c r="F7" s="22"/>
    </row>
    <row r="8" spans="1:6" ht="35.25" customHeight="1" x14ac:dyDescent="0.35">
      <c r="A8" s="146" t="s">
        <v>147</v>
      </c>
      <c r="B8" s="146"/>
      <c r="C8" s="154"/>
      <c r="D8" s="154"/>
      <c r="E8" s="154"/>
    </row>
    <row r="9" spans="1:6" ht="35.25" customHeight="1" x14ac:dyDescent="0.35">
      <c r="A9" s="155" t="s">
        <v>148</v>
      </c>
      <c r="B9" s="156"/>
      <c r="C9" s="156"/>
      <c r="D9" s="156"/>
      <c r="E9" s="156"/>
    </row>
    <row r="10" spans="1:6" ht="27" customHeight="1" x14ac:dyDescent="0.35">
      <c r="A10" s="23" t="s">
        <v>117</v>
      </c>
      <c r="B10" s="23" t="s">
        <v>62</v>
      </c>
      <c r="C10" s="23" t="s">
        <v>149</v>
      </c>
      <c r="D10" s="23" t="s">
        <v>150</v>
      </c>
      <c r="E10" s="23" t="s">
        <v>121</v>
      </c>
      <c r="F10" s="19"/>
    </row>
    <row r="11" spans="1:6" s="2" customFormat="1" hidden="1" x14ac:dyDescent="0.35">
      <c r="A11" s="99"/>
      <c r="B11" s="96"/>
      <c r="C11" s="100"/>
      <c r="D11" s="100"/>
      <c r="E11" s="101"/>
    </row>
    <row r="12" spans="1:6" s="2" customFormat="1" x14ac:dyDescent="0.35">
      <c r="A12" s="117">
        <v>44404</v>
      </c>
      <c r="B12" s="118">
        <v>90</v>
      </c>
      <c r="C12" s="121" t="s">
        <v>203</v>
      </c>
      <c r="D12" s="121" t="s">
        <v>204</v>
      </c>
      <c r="E12" s="122" t="s">
        <v>172</v>
      </c>
    </row>
    <row r="13" spans="1:6" s="2" customFormat="1" x14ac:dyDescent="0.35">
      <c r="A13" s="117">
        <v>44408</v>
      </c>
      <c r="B13" s="118">
        <v>107.06</v>
      </c>
      <c r="C13" s="121" t="s">
        <v>315</v>
      </c>
      <c r="D13" s="121" t="s">
        <v>190</v>
      </c>
      <c r="E13" s="122" t="s">
        <v>172</v>
      </c>
    </row>
    <row r="14" spans="1:6" s="2" customFormat="1" x14ac:dyDescent="0.35">
      <c r="A14" s="117">
        <v>44425</v>
      </c>
      <c r="B14" s="118">
        <v>181.74</v>
      </c>
      <c r="C14" s="121" t="s">
        <v>362</v>
      </c>
      <c r="D14" s="121" t="s">
        <v>363</v>
      </c>
      <c r="E14" s="122" t="s">
        <v>172</v>
      </c>
    </row>
    <row r="15" spans="1:6" s="2" customFormat="1" x14ac:dyDescent="0.35">
      <c r="A15" s="117">
        <v>44439</v>
      </c>
      <c r="B15" s="118">
        <v>107.06</v>
      </c>
      <c r="C15" s="121" t="s">
        <v>314</v>
      </c>
      <c r="D15" s="121" t="s">
        <v>190</v>
      </c>
      <c r="E15" s="122" t="s">
        <v>172</v>
      </c>
    </row>
    <row r="16" spans="1:6" s="2" customFormat="1" x14ac:dyDescent="0.35">
      <c r="A16" s="117">
        <v>44469</v>
      </c>
      <c r="B16" s="118">
        <v>108.71</v>
      </c>
      <c r="C16" s="121" t="s">
        <v>313</v>
      </c>
      <c r="D16" s="121" t="s">
        <v>190</v>
      </c>
      <c r="E16" s="122" t="s">
        <v>172</v>
      </c>
    </row>
    <row r="17" spans="1:5" s="2" customFormat="1" x14ac:dyDescent="0.35">
      <c r="A17" s="117">
        <v>44497</v>
      </c>
      <c r="B17" s="118">
        <v>90</v>
      </c>
      <c r="C17" s="121" t="s">
        <v>203</v>
      </c>
      <c r="D17" s="121" t="s">
        <v>204</v>
      </c>
      <c r="E17" s="122" t="s">
        <v>172</v>
      </c>
    </row>
    <row r="18" spans="1:5" s="2" customFormat="1" x14ac:dyDescent="0.35">
      <c r="A18" s="117">
        <v>44500</v>
      </c>
      <c r="B18" s="118">
        <v>129.25</v>
      </c>
      <c r="C18" s="121" t="s">
        <v>317</v>
      </c>
      <c r="D18" s="121" t="s">
        <v>190</v>
      </c>
      <c r="E18" s="122" t="s">
        <v>172</v>
      </c>
    </row>
    <row r="19" spans="1:5" s="2" customFormat="1" x14ac:dyDescent="0.35">
      <c r="A19" s="117">
        <v>44530</v>
      </c>
      <c r="B19" s="118">
        <v>107.02</v>
      </c>
      <c r="C19" s="121" t="s">
        <v>318</v>
      </c>
      <c r="D19" s="121" t="s">
        <v>190</v>
      </c>
      <c r="E19" s="122" t="s">
        <v>172</v>
      </c>
    </row>
    <row r="20" spans="1:5" s="2" customFormat="1" x14ac:dyDescent="0.35">
      <c r="A20" s="117">
        <v>44561</v>
      </c>
      <c r="B20" s="118">
        <v>52.56</v>
      </c>
      <c r="C20" s="121" t="s">
        <v>319</v>
      </c>
      <c r="D20" s="121" t="s">
        <v>190</v>
      </c>
      <c r="E20" s="122" t="s">
        <v>172</v>
      </c>
    </row>
    <row r="21" spans="1:5" s="2" customFormat="1" x14ac:dyDescent="0.35">
      <c r="A21" s="117">
        <v>44589</v>
      </c>
      <c r="B21" s="118">
        <v>90</v>
      </c>
      <c r="C21" s="121" t="s">
        <v>203</v>
      </c>
      <c r="D21" s="121" t="s">
        <v>204</v>
      </c>
      <c r="E21" s="122" t="s">
        <v>172</v>
      </c>
    </row>
    <row r="22" spans="1:5" s="2" customFormat="1" x14ac:dyDescent="0.35">
      <c r="A22" s="117">
        <v>44592</v>
      </c>
      <c r="B22" s="118">
        <v>53.71</v>
      </c>
      <c r="C22" s="121" t="s">
        <v>320</v>
      </c>
      <c r="D22" s="121" t="s">
        <v>190</v>
      </c>
      <c r="E22" s="122" t="s">
        <v>172</v>
      </c>
    </row>
    <row r="23" spans="1:5" s="2" customFormat="1" x14ac:dyDescent="0.35">
      <c r="A23" s="117">
        <v>44620</v>
      </c>
      <c r="B23" s="118">
        <v>54.24</v>
      </c>
      <c r="C23" s="121" t="s">
        <v>321</v>
      </c>
      <c r="D23" s="121" t="s">
        <v>190</v>
      </c>
      <c r="E23" s="122" t="s">
        <v>172</v>
      </c>
    </row>
    <row r="24" spans="1:5" s="2" customFormat="1" x14ac:dyDescent="0.35">
      <c r="A24" s="117">
        <v>44651</v>
      </c>
      <c r="B24" s="118">
        <v>52.3</v>
      </c>
      <c r="C24" s="121" t="s">
        <v>322</v>
      </c>
      <c r="D24" s="121" t="s">
        <v>190</v>
      </c>
      <c r="E24" s="122" t="s">
        <v>172</v>
      </c>
    </row>
    <row r="25" spans="1:5" s="2" customFormat="1" x14ac:dyDescent="0.35">
      <c r="A25" s="117">
        <v>44681</v>
      </c>
      <c r="B25" s="118">
        <v>72.56</v>
      </c>
      <c r="C25" s="121" t="s">
        <v>323</v>
      </c>
      <c r="D25" s="121" t="s">
        <v>190</v>
      </c>
      <c r="E25" s="122" t="s">
        <v>172</v>
      </c>
    </row>
    <row r="26" spans="1:5" s="2" customFormat="1" x14ac:dyDescent="0.35">
      <c r="A26" s="117">
        <v>44682</v>
      </c>
      <c r="B26" s="118">
        <v>1350</v>
      </c>
      <c r="C26" s="121" t="s">
        <v>173</v>
      </c>
      <c r="D26" s="121" t="s">
        <v>171</v>
      </c>
      <c r="E26" s="122" t="s">
        <v>172</v>
      </c>
    </row>
    <row r="27" spans="1:5" s="2" customFormat="1" x14ac:dyDescent="0.35">
      <c r="A27" s="117">
        <v>44704</v>
      </c>
      <c r="B27" s="118">
        <v>199</v>
      </c>
      <c r="C27" s="121" t="s">
        <v>338</v>
      </c>
      <c r="D27" s="121" t="s">
        <v>171</v>
      </c>
      <c r="E27" s="122" t="s">
        <v>172</v>
      </c>
    </row>
    <row r="28" spans="1:5" s="2" customFormat="1" x14ac:dyDescent="0.35">
      <c r="A28" s="117">
        <v>44712</v>
      </c>
      <c r="B28" s="118">
        <v>201.11</v>
      </c>
      <c r="C28" s="121" t="s">
        <v>365</v>
      </c>
      <c r="D28" s="121" t="s">
        <v>190</v>
      </c>
      <c r="E28" s="122" t="s">
        <v>172</v>
      </c>
    </row>
    <row r="29" spans="1:5" s="2" customFormat="1" x14ac:dyDescent="0.35">
      <c r="A29" s="117">
        <v>44742</v>
      </c>
      <c r="B29" s="118">
        <v>45.85</v>
      </c>
      <c r="C29" s="136" t="s">
        <v>324</v>
      </c>
      <c r="D29" s="136" t="s">
        <v>190</v>
      </c>
      <c r="E29" s="136" t="s">
        <v>172</v>
      </c>
    </row>
    <row r="30" spans="1:5" s="2" customFormat="1" hidden="1" x14ac:dyDescent="0.35">
      <c r="A30" s="99"/>
      <c r="B30" s="96"/>
      <c r="C30" s="100"/>
      <c r="D30" s="100"/>
      <c r="E30" s="101"/>
    </row>
    <row r="31" spans="1:5" ht="34.5" customHeight="1" x14ac:dyDescent="0.35">
      <c r="A31" s="53" t="s">
        <v>151</v>
      </c>
      <c r="B31" s="62">
        <f>SUM(B11:B30)</f>
        <v>3092.17</v>
      </c>
      <c r="C31" s="70" t="str">
        <f>IF(SUBTOTAL(3,B11:B30)=SUBTOTAL(103,B11:B30),'Summary and sign-off'!$A$48,'Summary and sign-off'!$A$49)</f>
        <v>Check - there are no hidden rows with data</v>
      </c>
      <c r="D31" s="149" t="str">
        <f>IF('Summary and sign-off'!F59='Summary and sign-off'!F54,'Summary and sign-off'!A51,'Summary and sign-off'!A50)</f>
        <v>Check - each entry provides sufficient information</v>
      </c>
      <c r="E31" s="149"/>
    </row>
    <row r="32" spans="1:5" ht="14.1" customHeight="1" x14ac:dyDescent="0.35">
      <c r="B32" s="16"/>
      <c r="C32" s="16"/>
      <c r="D32" s="16"/>
      <c r="E32" s="16"/>
    </row>
    <row r="33" spans="1:6" ht="13.15" x14ac:dyDescent="0.4">
      <c r="A33" s="17" t="s">
        <v>152</v>
      </c>
      <c r="B33" s="16"/>
      <c r="C33" s="16"/>
      <c r="D33" s="16"/>
      <c r="E33" s="16"/>
    </row>
    <row r="34" spans="1:6" ht="12.6" customHeight="1" x14ac:dyDescent="0.35">
      <c r="A34" s="19" t="s">
        <v>131</v>
      </c>
      <c r="B34" s="16"/>
      <c r="C34" s="16"/>
      <c r="D34" s="16"/>
      <c r="E34" s="16"/>
    </row>
    <row r="35" spans="1:6" ht="13.15" x14ac:dyDescent="0.4">
      <c r="A35" s="19" t="s">
        <v>79</v>
      </c>
      <c r="B35" s="18"/>
      <c r="C35" s="16"/>
      <c r="D35" s="16"/>
      <c r="E35" s="16"/>
      <c r="F35" s="16"/>
    </row>
    <row r="36" spans="1:6" x14ac:dyDescent="0.35">
      <c r="A36" s="19" t="s">
        <v>145</v>
      </c>
      <c r="C36" s="16"/>
      <c r="D36" s="16"/>
      <c r="E36" s="16"/>
      <c r="F36" s="16"/>
    </row>
    <row r="37" spans="1:6" ht="12.75" customHeight="1" x14ac:dyDescent="0.35">
      <c r="A37" s="19" t="s">
        <v>146</v>
      </c>
      <c r="B37" s="24"/>
      <c r="C37" s="21"/>
      <c r="D37" s="21"/>
      <c r="E37" s="21"/>
      <c r="F37" s="21"/>
    </row>
    <row r="38" spans="1:6" x14ac:dyDescent="0.35">
      <c r="B38" s="25"/>
      <c r="C38" s="16"/>
      <c r="D38" s="16"/>
      <c r="E38" s="16"/>
    </row>
    <row r="39" spans="1:6" hidden="1" x14ac:dyDescent="0.35">
      <c r="A39" s="16"/>
      <c r="B39" s="16"/>
      <c r="C39" s="16"/>
      <c r="D39" s="16"/>
    </row>
    <row r="40" spans="1:6" ht="12.75" hidden="1" customHeight="1" x14ac:dyDescent="0.35"/>
    <row r="41" spans="1:6" hidden="1" x14ac:dyDescent="0.35">
      <c r="A41" s="16"/>
      <c r="B41" s="16"/>
      <c r="C41" s="16"/>
      <c r="D41" s="16"/>
      <c r="E41" s="16"/>
    </row>
    <row r="42" spans="1:6" hidden="1" x14ac:dyDescent="0.35">
      <c r="A42" s="16"/>
      <c r="B42" s="16"/>
      <c r="C42" s="16"/>
      <c r="D42" s="16"/>
      <c r="E42" s="16"/>
    </row>
    <row r="43" spans="1:6" hidden="1" x14ac:dyDescent="0.35">
      <c r="A43" s="16"/>
      <c r="B43" s="16"/>
      <c r="C43" s="16"/>
      <c r="D43" s="16"/>
      <c r="E43" s="16"/>
    </row>
    <row r="44" spans="1:6" hidden="1" x14ac:dyDescent="0.35">
      <c r="A44" s="16"/>
      <c r="B44" s="16"/>
      <c r="C44" s="16"/>
      <c r="D44" s="16"/>
      <c r="E44" s="16"/>
    </row>
    <row r="45" spans="1:6" hidden="1" x14ac:dyDescent="0.35">
      <c r="A45" s="16"/>
      <c r="B45" s="16"/>
      <c r="C45" s="16"/>
      <c r="D45" s="16"/>
      <c r="E45" s="16"/>
    </row>
    <row r="46" spans="1:6" x14ac:dyDescent="0.35"/>
    <row r="47" spans="1:6" x14ac:dyDescent="0.35"/>
    <row r="48" spans="1:6" x14ac:dyDescent="0.35"/>
    <row r="49" x14ac:dyDescent="0.35"/>
    <row r="50" x14ac:dyDescent="0.35"/>
    <row r="51" x14ac:dyDescent="0.35"/>
    <row r="52" x14ac:dyDescent="0.35"/>
    <row r="53" x14ac:dyDescent="0.35"/>
    <row r="54" x14ac:dyDescent="0.35"/>
    <row r="55" x14ac:dyDescent="0.35"/>
    <row r="56" x14ac:dyDescent="0.35"/>
    <row r="57" x14ac:dyDescent="0.35"/>
    <row r="58" x14ac:dyDescent="0.35"/>
  </sheetData>
  <sheetProtection sheet="1" formatCells="0" insertRows="0" deleteRows="0"/>
  <mergeCells count="10">
    <mergeCell ref="D31:E31"/>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30"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8"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B11:B28 B30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9"/>
  <sheetViews>
    <sheetView zoomScaleNormal="100" workbookViewId="0">
      <selection activeCell="C23" sqref="C23"/>
    </sheetView>
  </sheetViews>
  <sheetFormatPr defaultColWidth="0" defaultRowHeight="12.75" zeroHeight="1" x14ac:dyDescent="0.35"/>
  <cols>
    <col min="1" max="1" width="35.73046875" customWidth="1"/>
    <col min="2" max="2" width="46.86328125" customWidth="1"/>
    <col min="3" max="3" width="22.1328125" style="132" customWidth="1"/>
    <col min="4" max="4" width="25.3984375" customWidth="1"/>
    <col min="5" max="5" width="35.73046875" style="132" customWidth="1"/>
    <col min="6" max="6" width="35.73046875" customWidth="1"/>
    <col min="7" max="7" width="38" customWidth="1"/>
    <col min="8" max="10" width="9.1328125" hidden="1" customWidth="1"/>
    <col min="11" max="15" width="0" hidden="1" customWidth="1"/>
  </cols>
  <sheetData>
    <row r="1" spans="1:6" ht="26.25" customHeight="1" x14ac:dyDescent="0.35">
      <c r="A1" s="140" t="s">
        <v>153</v>
      </c>
      <c r="B1" s="140"/>
      <c r="C1" s="140"/>
      <c r="D1" s="140"/>
      <c r="E1" s="140"/>
      <c r="F1" s="140"/>
    </row>
    <row r="2" spans="1:6" ht="21" customHeight="1" x14ac:dyDescent="0.35">
      <c r="A2" s="3" t="s">
        <v>52</v>
      </c>
      <c r="B2" s="143" t="str">
        <f>'Summary and sign-off'!B2:F2</f>
        <v>New Zealand Symphony Orchestra</v>
      </c>
      <c r="C2" s="143"/>
      <c r="D2" s="143"/>
      <c r="E2" s="143"/>
      <c r="F2" s="143"/>
    </row>
    <row r="3" spans="1:6" ht="21" customHeight="1" x14ac:dyDescent="0.35">
      <c r="A3" s="3" t="s">
        <v>110</v>
      </c>
      <c r="B3" s="143" t="str">
        <f>'Summary and sign-off'!B3:F3</f>
        <v>Peter Biggs</v>
      </c>
      <c r="C3" s="143"/>
      <c r="D3" s="143"/>
      <c r="E3" s="143"/>
      <c r="F3" s="143"/>
    </row>
    <row r="4" spans="1:6" ht="21" customHeight="1" x14ac:dyDescent="0.35">
      <c r="A4" s="3" t="s">
        <v>111</v>
      </c>
      <c r="B4" s="143">
        <f>'Summary and sign-off'!B4:F4</f>
        <v>44378</v>
      </c>
      <c r="C4" s="143"/>
      <c r="D4" s="143"/>
      <c r="E4" s="143"/>
      <c r="F4" s="143"/>
    </row>
    <row r="5" spans="1:6" ht="21" customHeight="1" x14ac:dyDescent="0.35">
      <c r="A5" s="3" t="s">
        <v>112</v>
      </c>
      <c r="B5" s="143">
        <f>'Summary and sign-off'!B5:F5</f>
        <v>44742</v>
      </c>
      <c r="C5" s="143"/>
      <c r="D5" s="143"/>
      <c r="E5" s="143"/>
      <c r="F5" s="143"/>
    </row>
    <row r="6" spans="1:6" ht="21" customHeight="1" x14ac:dyDescent="0.35">
      <c r="A6" s="3" t="s">
        <v>154</v>
      </c>
      <c r="B6" s="138" t="s">
        <v>80</v>
      </c>
      <c r="C6" s="138"/>
      <c r="D6" s="138"/>
      <c r="E6" s="138"/>
      <c r="F6" s="138"/>
    </row>
    <row r="7" spans="1:6" ht="21" customHeight="1" x14ac:dyDescent="0.35">
      <c r="A7" s="3" t="s">
        <v>56</v>
      </c>
      <c r="B7" s="138" t="s">
        <v>83</v>
      </c>
      <c r="C7" s="138"/>
      <c r="D7" s="138"/>
      <c r="E7" s="138"/>
      <c r="F7" s="138"/>
    </row>
    <row r="8" spans="1:6" ht="36" customHeight="1" x14ac:dyDescent="0.35">
      <c r="A8" s="146" t="s">
        <v>155</v>
      </c>
      <c r="B8" s="146"/>
      <c r="C8" s="146"/>
      <c r="D8" s="146"/>
      <c r="E8" s="146"/>
      <c r="F8" s="146"/>
    </row>
    <row r="9" spans="1:6" ht="36" customHeight="1" x14ac:dyDescent="0.35">
      <c r="A9" s="155" t="s">
        <v>156</v>
      </c>
      <c r="B9" s="156"/>
      <c r="C9" s="156"/>
      <c r="D9" s="156"/>
      <c r="E9" s="156"/>
      <c r="F9" s="156"/>
    </row>
    <row r="10" spans="1:6" ht="39" customHeight="1" x14ac:dyDescent="0.35">
      <c r="A10" s="23" t="s">
        <v>117</v>
      </c>
      <c r="B10" s="111" t="s">
        <v>157</v>
      </c>
      <c r="C10" s="126" t="s">
        <v>158</v>
      </c>
      <c r="D10" s="111" t="s">
        <v>159</v>
      </c>
      <c r="E10" s="126" t="s">
        <v>160</v>
      </c>
      <c r="F10" s="111" t="s">
        <v>161</v>
      </c>
    </row>
    <row r="11" spans="1:6" s="2" customFormat="1" hidden="1" x14ac:dyDescent="0.35">
      <c r="A11" s="95"/>
      <c r="B11" s="100"/>
      <c r="C11" s="127"/>
      <c r="D11" s="100"/>
      <c r="E11" s="133"/>
      <c r="F11" s="101"/>
    </row>
    <row r="12" spans="1:6" s="2" customFormat="1" x14ac:dyDescent="0.35">
      <c r="A12" s="117">
        <v>44378</v>
      </c>
      <c r="B12" s="121" t="s">
        <v>263</v>
      </c>
      <c r="C12" s="124" t="s">
        <v>96</v>
      </c>
      <c r="D12" s="121" t="s">
        <v>264</v>
      </c>
      <c r="E12" s="125" t="s">
        <v>91</v>
      </c>
      <c r="F12" s="122"/>
    </row>
    <row r="13" spans="1:6" s="2" customFormat="1" ht="25.5" x14ac:dyDescent="0.35">
      <c r="A13" s="117">
        <v>44392</v>
      </c>
      <c r="B13" s="121" t="s">
        <v>287</v>
      </c>
      <c r="C13" s="124" t="s">
        <v>96</v>
      </c>
      <c r="D13" s="121" t="s">
        <v>265</v>
      </c>
      <c r="E13" s="125" t="s">
        <v>91</v>
      </c>
      <c r="F13" s="122"/>
    </row>
    <row r="14" spans="1:6" s="2" customFormat="1" x14ac:dyDescent="0.35">
      <c r="A14" s="117">
        <v>44406</v>
      </c>
      <c r="B14" s="121" t="s">
        <v>288</v>
      </c>
      <c r="C14" s="124" t="s">
        <v>96</v>
      </c>
      <c r="D14" s="121" t="s">
        <v>266</v>
      </c>
      <c r="E14" s="125" t="s">
        <v>92</v>
      </c>
      <c r="F14" s="122"/>
    </row>
    <row r="15" spans="1:6" s="2" customFormat="1" x14ac:dyDescent="0.35">
      <c r="A15" s="117">
        <v>44406</v>
      </c>
      <c r="B15" s="121" t="s">
        <v>267</v>
      </c>
      <c r="C15" s="124" t="s">
        <v>96</v>
      </c>
      <c r="D15" s="121" t="s">
        <v>268</v>
      </c>
      <c r="E15" s="125" t="s">
        <v>92</v>
      </c>
      <c r="F15" s="122"/>
    </row>
    <row r="16" spans="1:6" s="2" customFormat="1" ht="25.5" x14ac:dyDescent="0.35">
      <c r="A16" s="117">
        <v>44418</v>
      </c>
      <c r="B16" s="121" t="s">
        <v>269</v>
      </c>
      <c r="C16" s="124" t="s">
        <v>97</v>
      </c>
      <c r="D16" s="121" t="s">
        <v>270</v>
      </c>
      <c r="E16" s="125" t="s">
        <v>91</v>
      </c>
      <c r="F16" s="122"/>
    </row>
    <row r="17" spans="1:6" s="2" customFormat="1" ht="25.5" x14ac:dyDescent="0.35">
      <c r="A17" s="117">
        <v>44442</v>
      </c>
      <c r="B17" s="121" t="s">
        <v>289</v>
      </c>
      <c r="C17" s="124" t="s">
        <v>97</v>
      </c>
      <c r="D17" s="121" t="s">
        <v>291</v>
      </c>
      <c r="E17" s="125" t="s">
        <v>91</v>
      </c>
      <c r="F17" s="122"/>
    </row>
    <row r="18" spans="1:6" s="2" customFormat="1" x14ac:dyDescent="0.35">
      <c r="A18" s="117">
        <v>44470</v>
      </c>
      <c r="B18" s="121" t="s">
        <v>290</v>
      </c>
      <c r="C18" s="124" t="s">
        <v>97</v>
      </c>
      <c r="D18" s="121" t="s">
        <v>271</v>
      </c>
      <c r="E18" s="125" t="s">
        <v>91</v>
      </c>
      <c r="F18" s="122"/>
    </row>
    <row r="19" spans="1:6" s="2" customFormat="1" ht="25.5" x14ac:dyDescent="0.35">
      <c r="A19" s="117">
        <v>44481</v>
      </c>
      <c r="B19" s="121" t="s">
        <v>272</v>
      </c>
      <c r="C19" s="124" t="s">
        <v>96</v>
      </c>
      <c r="D19" s="121" t="s">
        <v>273</v>
      </c>
      <c r="E19" s="125" t="s">
        <v>91</v>
      </c>
      <c r="F19" s="122"/>
    </row>
    <row r="20" spans="1:6" s="2" customFormat="1" ht="25.5" x14ac:dyDescent="0.35">
      <c r="A20" s="117">
        <v>44509</v>
      </c>
      <c r="B20" s="121" t="s">
        <v>274</v>
      </c>
      <c r="C20" s="124" t="s">
        <v>96</v>
      </c>
      <c r="D20" s="121" t="s">
        <v>275</v>
      </c>
      <c r="E20" s="125" t="s">
        <v>91</v>
      </c>
      <c r="F20" s="122"/>
    </row>
    <row r="21" spans="1:6" s="2" customFormat="1" ht="25.5" x14ac:dyDescent="0.35">
      <c r="A21" s="117">
        <v>44523</v>
      </c>
      <c r="B21" s="121" t="s">
        <v>276</v>
      </c>
      <c r="C21" s="124" t="s">
        <v>96</v>
      </c>
      <c r="D21" s="121" t="s">
        <v>277</v>
      </c>
      <c r="E21" s="125" t="s">
        <v>91</v>
      </c>
      <c r="F21" s="122"/>
    </row>
    <row r="22" spans="1:6" s="2" customFormat="1" x14ac:dyDescent="0.35">
      <c r="A22" s="117">
        <v>44537</v>
      </c>
      <c r="B22" s="121" t="s">
        <v>278</v>
      </c>
      <c r="C22" s="124" t="s">
        <v>96</v>
      </c>
      <c r="D22" s="121" t="s">
        <v>279</v>
      </c>
      <c r="E22" s="125" t="s">
        <v>91</v>
      </c>
      <c r="F22" s="122"/>
    </row>
    <row r="23" spans="1:6" s="2" customFormat="1" ht="25.5" x14ac:dyDescent="0.35">
      <c r="A23" s="117">
        <v>44538</v>
      </c>
      <c r="B23" s="121" t="s">
        <v>261</v>
      </c>
      <c r="C23" s="124" t="s">
        <v>96</v>
      </c>
      <c r="D23" s="121" t="s">
        <v>262</v>
      </c>
      <c r="E23" s="125" t="s">
        <v>91</v>
      </c>
      <c r="F23" s="122"/>
    </row>
    <row r="24" spans="1:6" s="2" customFormat="1" ht="25.5" x14ac:dyDescent="0.35">
      <c r="A24" s="117">
        <v>44544</v>
      </c>
      <c r="B24" s="121" t="s">
        <v>280</v>
      </c>
      <c r="C24" s="124" t="s">
        <v>97</v>
      </c>
      <c r="D24" s="121" t="s">
        <v>281</v>
      </c>
      <c r="E24" s="125" t="s">
        <v>91</v>
      </c>
      <c r="F24" s="122"/>
    </row>
    <row r="25" spans="1:6" s="2" customFormat="1" ht="25.5" x14ac:dyDescent="0.35">
      <c r="A25" s="117">
        <v>44545</v>
      </c>
      <c r="B25" s="121" t="s">
        <v>282</v>
      </c>
      <c r="C25" s="124" t="s">
        <v>96</v>
      </c>
      <c r="D25" s="121" t="s">
        <v>283</v>
      </c>
      <c r="E25" s="125" t="s">
        <v>91</v>
      </c>
      <c r="F25" s="122"/>
    </row>
    <row r="26" spans="1:6" s="2" customFormat="1" ht="25.5" x14ac:dyDescent="0.35">
      <c r="A26" s="117">
        <v>44546</v>
      </c>
      <c r="B26" s="121" t="s">
        <v>284</v>
      </c>
      <c r="C26" s="124" t="s">
        <v>96</v>
      </c>
      <c r="D26" s="121" t="s">
        <v>285</v>
      </c>
      <c r="E26" s="125" t="s">
        <v>91</v>
      </c>
      <c r="F26" s="122"/>
    </row>
    <row r="27" spans="1:6" s="2" customFormat="1" ht="25.5" x14ac:dyDescent="0.35">
      <c r="A27" s="117">
        <v>44547</v>
      </c>
      <c r="B27" s="121" t="s">
        <v>286</v>
      </c>
      <c r="C27" s="124" t="s">
        <v>97</v>
      </c>
      <c r="D27" s="121" t="s">
        <v>271</v>
      </c>
      <c r="E27" s="125" t="s">
        <v>91</v>
      </c>
      <c r="F27" s="122"/>
    </row>
    <row r="28" spans="1:6" s="2" customFormat="1" ht="25.5" x14ac:dyDescent="0.35">
      <c r="A28" s="117">
        <v>44594</v>
      </c>
      <c r="B28" s="121" t="s">
        <v>292</v>
      </c>
      <c r="C28" s="124" t="s">
        <v>96</v>
      </c>
      <c r="D28" s="121" t="s">
        <v>293</v>
      </c>
      <c r="E28" s="125" t="s">
        <v>91</v>
      </c>
      <c r="F28" s="122"/>
    </row>
    <row r="29" spans="1:6" s="2" customFormat="1" ht="51" x14ac:dyDescent="0.35">
      <c r="A29" s="117">
        <v>44611</v>
      </c>
      <c r="B29" s="121" t="s">
        <v>300</v>
      </c>
      <c r="C29" s="124" t="s">
        <v>96</v>
      </c>
      <c r="D29" s="121" t="s">
        <v>294</v>
      </c>
      <c r="E29" s="125" t="s">
        <v>91</v>
      </c>
      <c r="F29" s="122"/>
    </row>
    <row r="30" spans="1:6" s="2" customFormat="1" ht="25.5" x14ac:dyDescent="0.35">
      <c r="A30" s="117">
        <v>44643</v>
      </c>
      <c r="B30" s="121" t="s">
        <v>295</v>
      </c>
      <c r="C30" s="124" t="s">
        <v>96</v>
      </c>
      <c r="D30" s="121" t="s">
        <v>285</v>
      </c>
      <c r="E30" s="125" t="s">
        <v>91</v>
      </c>
      <c r="F30" s="122"/>
    </row>
    <row r="31" spans="1:6" s="2" customFormat="1" ht="25.5" x14ac:dyDescent="0.35">
      <c r="A31" s="117">
        <v>44672</v>
      </c>
      <c r="B31" s="121" t="s">
        <v>296</v>
      </c>
      <c r="C31" s="124" t="s">
        <v>96</v>
      </c>
      <c r="D31" s="121" t="s">
        <v>265</v>
      </c>
      <c r="E31" s="125" t="s">
        <v>91</v>
      </c>
      <c r="F31" s="122"/>
    </row>
    <row r="32" spans="1:6" s="2" customFormat="1" ht="25.5" x14ac:dyDescent="0.35">
      <c r="A32" s="117">
        <v>44715</v>
      </c>
      <c r="B32" s="121" t="s">
        <v>297</v>
      </c>
      <c r="C32" s="124" t="s">
        <v>97</v>
      </c>
      <c r="D32" s="121" t="s">
        <v>285</v>
      </c>
      <c r="E32" s="125" t="s">
        <v>91</v>
      </c>
      <c r="F32" s="122"/>
    </row>
    <row r="33" spans="1:7" s="2" customFormat="1" ht="25.5" x14ac:dyDescent="0.35">
      <c r="A33" s="117">
        <v>44740</v>
      </c>
      <c r="B33" s="121" t="s">
        <v>280</v>
      </c>
      <c r="C33" s="124" t="s">
        <v>97</v>
      </c>
      <c r="D33" s="121" t="s">
        <v>281</v>
      </c>
      <c r="E33" s="125" t="s">
        <v>91</v>
      </c>
      <c r="F33" s="122"/>
    </row>
    <row r="34" spans="1:7" s="2" customFormat="1" ht="25.5" x14ac:dyDescent="0.35">
      <c r="A34" s="117">
        <v>44742</v>
      </c>
      <c r="B34" s="121" t="s">
        <v>298</v>
      </c>
      <c r="C34" s="124" t="s">
        <v>96</v>
      </c>
      <c r="D34" s="121" t="s">
        <v>299</v>
      </c>
      <c r="E34" s="125" t="s">
        <v>91</v>
      </c>
      <c r="F34" s="122"/>
    </row>
    <row r="35" spans="1:7" s="2" customFormat="1" hidden="1" x14ac:dyDescent="0.35">
      <c r="A35" s="95"/>
      <c r="B35" s="100"/>
      <c r="C35" s="127"/>
      <c r="D35" s="100"/>
      <c r="E35" s="133"/>
      <c r="F35" s="101"/>
    </row>
    <row r="36" spans="1:7" ht="34.5" customHeight="1" x14ac:dyDescent="0.35">
      <c r="A36" s="112" t="s">
        <v>162</v>
      </c>
      <c r="B36" s="113" t="s">
        <v>163</v>
      </c>
      <c r="C36" s="114">
        <f>C37+C38</f>
        <v>23</v>
      </c>
      <c r="D36" s="115" t="str">
        <f>IF(SUBTOTAL(3,C11:C35)=SUBTOTAL(103,C11:C35),'Summary and sign-off'!$A$48,'Summary and sign-off'!$A$49)</f>
        <v>Check - there are no hidden rows with data</v>
      </c>
      <c r="E36" s="149" t="str">
        <f>IF('Summary and sign-off'!F60='Summary and sign-off'!F54,'Summary and sign-off'!A52,'Summary and sign-off'!A50)</f>
        <v>Check - each entry provides sufficient information</v>
      </c>
      <c r="F36" s="149"/>
      <c r="G36" s="2"/>
    </row>
    <row r="37" spans="1:7" ht="25.5" customHeight="1" x14ac:dyDescent="0.4">
      <c r="A37" s="54"/>
      <c r="B37" s="55" t="s">
        <v>96</v>
      </c>
      <c r="C37" s="56">
        <f>COUNTIF(C11:C35,'Summary and sign-off'!A45)</f>
        <v>16</v>
      </c>
      <c r="D37" s="14"/>
      <c r="E37" s="134"/>
      <c r="F37" s="15"/>
    </row>
    <row r="38" spans="1:7" ht="25.5" customHeight="1" x14ac:dyDescent="0.4">
      <c r="A38" s="54"/>
      <c r="B38" s="55" t="s">
        <v>97</v>
      </c>
      <c r="C38" s="56">
        <f>COUNTIF(C11:C35,'Summary and sign-off'!A46)</f>
        <v>7</v>
      </c>
      <c r="D38" s="14"/>
      <c r="E38" s="134"/>
      <c r="F38" s="15"/>
    </row>
    <row r="39" spans="1:7" ht="13.15" x14ac:dyDescent="0.4">
      <c r="A39" s="16"/>
      <c r="B39" s="17"/>
      <c r="C39" s="128"/>
      <c r="D39" s="18"/>
      <c r="E39" s="135"/>
      <c r="F39" s="16"/>
    </row>
    <row r="40" spans="1:7" ht="13.15" x14ac:dyDescent="0.4">
      <c r="A40" s="17" t="s">
        <v>152</v>
      </c>
      <c r="B40" s="17"/>
      <c r="C40" s="129"/>
      <c r="D40" s="17"/>
      <c r="E40" s="129"/>
      <c r="F40" s="17"/>
    </row>
    <row r="41" spans="1:7" ht="12.6" customHeight="1" x14ac:dyDescent="0.35">
      <c r="A41" s="19" t="s">
        <v>131</v>
      </c>
      <c r="B41" s="16"/>
      <c r="C41" s="128"/>
      <c r="D41" s="16"/>
      <c r="E41" s="128"/>
    </row>
    <row r="42" spans="1:7" ht="13.15" x14ac:dyDescent="0.4">
      <c r="A42" s="19" t="s">
        <v>79</v>
      </c>
      <c r="B42" s="18"/>
      <c r="C42" s="128"/>
      <c r="D42" s="16"/>
      <c r="E42" s="128"/>
      <c r="F42" s="16"/>
    </row>
    <row r="43" spans="1:7" ht="13.15" x14ac:dyDescent="0.4">
      <c r="A43" s="19" t="s">
        <v>164</v>
      </c>
      <c r="B43" s="20"/>
      <c r="C43" s="130"/>
      <c r="D43" s="20"/>
      <c r="E43" s="130"/>
      <c r="F43" s="20"/>
    </row>
    <row r="44" spans="1:7" ht="12.75" customHeight="1" x14ac:dyDescent="0.35">
      <c r="A44" s="19" t="s">
        <v>165</v>
      </c>
      <c r="B44" s="16"/>
      <c r="C44" s="128"/>
      <c r="D44" s="16"/>
      <c r="E44" s="128"/>
      <c r="F44" s="16"/>
    </row>
    <row r="45" spans="1:7" ht="12.95" customHeight="1" x14ac:dyDescent="0.35">
      <c r="A45" s="19" t="s">
        <v>166</v>
      </c>
      <c r="B45" s="16"/>
      <c r="C45" s="128"/>
      <c r="D45" s="16"/>
      <c r="E45" s="128"/>
      <c r="F45" s="16"/>
    </row>
    <row r="46" spans="1:7" x14ac:dyDescent="0.35">
      <c r="A46" s="19" t="s">
        <v>167</v>
      </c>
      <c r="C46" s="128"/>
      <c r="D46" s="16"/>
      <c r="E46" s="128"/>
      <c r="F46" s="16"/>
    </row>
    <row r="47" spans="1:7" ht="12.75" customHeight="1" x14ac:dyDescent="0.35">
      <c r="A47" s="19" t="s">
        <v>146</v>
      </c>
      <c r="B47" s="19"/>
      <c r="C47" s="131"/>
      <c r="D47" s="21"/>
      <c r="E47" s="131"/>
      <c r="F47" s="21"/>
    </row>
    <row r="48" spans="1:7" ht="12.75" customHeight="1" x14ac:dyDescent="0.35">
      <c r="A48" s="19"/>
      <c r="B48" s="19"/>
      <c r="C48" s="131"/>
      <c r="D48" s="21"/>
      <c r="E48" s="131"/>
      <c r="F48" s="21"/>
    </row>
    <row r="49" spans="1:6" ht="12.75" hidden="1" customHeight="1" x14ac:dyDescent="0.35">
      <c r="A49" s="19"/>
      <c r="B49" s="19"/>
      <c r="C49" s="131"/>
      <c r="D49" s="21"/>
      <c r="E49" s="131"/>
      <c r="F49" s="21"/>
    </row>
    <row r="52" spans="1:6" ht="13.15" hidden="1" x14ac:dyDescent="0.4">
      <c r="A52" s="17"/>
      <c r="B52" s="17"/>
      <c r="C52" s="129"/>
      <c r="D52" s="17"/>
      <c r="E52" s="129"/>
      <c r="F52" s="17"/>
    </row>
    <row r="53" spans="1:6" ht="13.15" hidden="1" x14ac:dyDescent="0.4">
      <c r="A53" s="17"/>
      <c r="B53" s="17"/>
      <c r="C53" s="129"/>
      <c r="D53" s="17"/>
      <c r="E53" s="129"/>
      <c r="F53" s="17"/>
    </row>
    <row r="54" spans="1:6" ht="13.15" hidden="1" x14ac:dyDescent="0.4">
      <c r="A54" s="17"/>
      <c r="B54" s="17"/>
      <c r="C54" s="129"/>
      <c r="D54" s="17"/>
      <c r="E54" s="129"/>
      <c r="F54" s="17"/>
    </row>
    <row r="55" spans="1:6" ht="13.15" hidden="1" x14ac:dyDescent="0.4">
      <c r="A55" s="17"/>
      <c r="B55" s="17"/>
      <c r="C55" s="129"/>
      <c r="D55" s="17"/>
      <c r="E55" s="129"/>
      <c r="F55" s="17"/>
    </row>
    <row r="56" spans="1:6" ht="13.15" hidden="1" x14ac:dyDescent="0.4">
      <c r="A56" s="17"/>
      <c r="B56" s="17"/>
      <c r="C56" s="129"/>
      <c r="D56" s="17"/>
      <c r="E56" s="129"/>
      <c r="F56" s="17"/>
    </row>
    <row r="57" spans="1:6" x14ac:dyDescent="0.35"/>
    <row r="58" spans="1:6" x14ac:dyDescent="0.35"/>
    <row r="59" spans="1:6" x14ac:dyDescent="0.35"/>
    <row r="60" spans="1:6" x14ac:dyDescent="0.35"/>
    <row r="61" spans="1:6" x14ac:dyDescent="0.35"/>
    <row r="62" spans="1:6" x14ac:dyDescent="0.35"/>
    <row r="63" spans="1:6" x14ac:dyDescent="0.35"/>
    <row r="64" spans="1:6" x14ac:dyDescent="0.35"/>
    <row r="65" x14ac:dyDescent="0.35"/>
    <row r="66" x14ac:dyDescent="0.35"/>
    <row r="67" x14ac:dyDescent="0.35"/>
    <row r="68" x14ac:dyDescent="0.35"/>
    <row r="69" x14ac:dyDescent="0.35"/>
  </sheetData>
  <sheetProtection sheet="1" formatCells="0" insertRows="0" deleteRows="0"/>
  <dataConsolidate link="1"/>
  <mergeCells count="10">
    <mergeCell ref="E36:F36"/>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3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C11:C35</xm:sqref>
        </x14:dataValidation>
        <x14:dataValidation type="list" errorStyle="information" operator="greaterThan" allowBlank="1" showInputMessage="1" prompt="Provide specific $ value if possible" xr:uid="{00000000-0002-0000-0500-000003000000}">
          <x14:formula1>
            <xm:f>'Summary and sign-off'!$A$39:$A$44</xm:f>
          </x14:formula1>
          <xm:sqref>E11:E35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purl.org/dc/elements/1.1/"/>
    <ds:schemaRef ds:uri="http://schemas.microsoft.com/office/2006/metadata/properties"/>
    <ds:schemaRef ds:uri="12165527-d881-4234-97f9-ee139a3f0c3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Hannah Sellars</cp:lastModifiedBy>
  <cp:revision/>
  <dcterms:created xsi:type="dcterms:W3CDTF">2010-10-17T20:59:02Z</dcterms:created>
  <dcterms:modified xsi:type="dcterms:W3CDTF">2022-07-31T08:04:12Z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